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mc:AlternateContent xmlns:mc="http://schemas.openxmlformats.org/markup-compatibility/2006">
    <mc:Choice Requires="x15">
      <x15ac:absPath xmlns:x15ac="http://schemas.microsoft.com/office/spreadsheetml/2010/11/ac" url="U:\! Investice\! FVE\! Soutěž\FVE - 3x\podklady\"/>
    </mc:Choice>
  </mc:AlternateContent>
  <xr:revisionPtr revIDLastSave="0" documentId="13_ncr:1_{43460769-426F-4D27-AA4C-AB15ACA8F892}" xr6:coauthVersionLast="47" xr6:coauthVersionMax="47" xr10:uidLastSave="{00000000-0000-0000-0000-000000000000}"/>
  <bookViews>
    <workbookView xWindow="-120" yWindow="-120" windowWidth="29040" windowHeight="15840" tabRatio="963" firstSheet="1" activeTab="1" xr2:uid="{00000000-000D-0000-FFFF-FFFF00000000}"/>
  </bookViews>
  <sheets>
    <sheet name="Rozdelovnik" sheetId="16" state="hidden" r:id="rId1"/>
    <sheet name="Rekapitulace D+B" sheetId="23" r:id="rId2"/>
    <sheet name="Požadavky na výkon a funkci D+B" sheetId="24" r:id="rId3"/>
    <sheet name="SO98-98_1" sheetId="3" r:id="rId4"/>
    <sheet name="SO98-98_2" sheetId="11" r:id="rId5"/>
    <sheet name="SO98-98_3" sheetId="12" r:id="rId6"/>
    <sheet name="SO98-98_4" sheetId="13" state="hidden" r:id="rId7"/>
    <sheet name="SO98-98_5" sheetId="14" state="hidden" r:id="rId8"/>
    <sheet name="SO98-98_6" sheetId="15"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23" l="1"/>
  <c r="B65" i="23" l="1"/>
  <c r="C65" i="23"/>
  <c r="E65" i="23"/>
  <c r="B66" i="23"/>
  <c r="C66" i="23"/>
  <c r="E66" i="23"/>
  <c r="B67" i="23"/>
  <c r="C67" i="23"/>
  <c r="E67" i="23"/>
  <c r="B68" i="23"/>
  <c r="C68" i="23"/>
  <c r="E68" i="23"/>
  <c r="C64" i="23"/>
  <c r="B64" i="23"/>
  <c r="B54" i="23"/>
  <c r="C54" i="23"/>
  <c r="E54" i="23"/>
  <c r="B55" i="23"/>
  <c r="C55" i="23"/>
  <c r="E55" i="23"/>
  <c r="B56" i="23"/>
  <c r="C56" i="23"/>
  <c r="E56" i="23"/>
  <c r="B57" i="23"/>
  <c r="C57" i="23"/>
  <c r="E57" i="23"/>
  <c r="C53" i="23"/>
  <c r="B53" i="23"/>
  <c r="B43" i="23"/>
  <c r="C43" i="23"/>
  <c r="E43" i="23"/>
  <c r="B44" i="23"/>
  <c r="C44" i="23"/>
  <c r="E44" i="23"/>
  <c r="B45" i="23"/>
  <c r="C45" i="23"/>
  <c r="E45" i="23"/>
  <c r="B46" i="23"/>
  <c r="C46" i="23"/>
  <c r="E46" i="23"/>
  <c r="C42" i="23"/>
  <c r="B42" i="23"/>
  <c r="B32" i="23" l="1"/>
  <c r="C32" i="23"/>
  <c r="E32" i="23"/>
  <c r="B33" i="23"/>
  <c r="C33" i="23"/>
  <c r="E33" i="23"/>
  <c r="B34" i="23"/>
  <c r="C34" i="23"/>
  <c r="E34" i="23"/>
  <c r="B35" i="23"/>
  <c r="C35" i="23"/>
  <c r="E35" i="23"/>
  <c r="C31" i="23"/>
  <c r="B31" i="23"/>
  <c r="B21" i="23"/>
  <c r="C21" i="23"/>
  <c r="B22" i="23"/>
  <c r="C22" i="23"/>
  <c r="E22" i="23"/>
  <c r="B23" i="23"/>
  <c r="C23" i="23"/>
  <c r="E23" i="23"/>
  <c r="B24" i="23"/>
  <c r="C24" i="23"/>
  <c r="E24" i="23"/>
  <c r="C20" i="23"/>
  <c r="B20" i="23"/>
  <c r="E13" i="23"/>
  <c r="C10" i="23"/>
  <c r="C11" i="23"/>
  <c r="C12" i="23"/>
  <c r="C13" i="23"/>
  <c r="C9" i="23"/>
  <c r="B10" i="23"/>
  <c r="B11" i="23"/>
  <c r="B12" i="23"/>
  <c r="B13" i="23"/>
  <c r="B9" i="23"/>
  <c r="E1" i="24"/>
  <c r="A1" i="23" l="1"/>
  <c r="E64" i="23" l="1"/>
  <c r="E53" i="23"/>
  <c r="E42" i="23"/>
  <c r="E31" i="23"/>
  <c r="E20" i="23"/>
  <c r="E10" i="23"/>
  <c r="E11" i="23"/>
  <c r="E12" i="23"/>
  <c r="E9" i="23"/>
  <c r="F2" i="15"/>
  <c r="F2" i="14"/>
  <c r="F2" i="13"/>
  <c r="F2" i="12"/>
  <c r="F2" i="11"/>
  <c r="F2" i="3"/>
  <c r="A59" i="23"/>
  <c r="A48" i="23"/>
  <c r="A37" i="23"/>
  <c r="A26" i="23"/>
  <c r="A15" i="23"/>
  <c r="A34" i="24"/>
  <c r="A28" i="24"/>
  <c r="A22" i="24"/>
  <c r="A16" i="24"/>
  <c r="A10" i="24"/>
  <c r="A4" i="24"/>
  <c r="A4" i="23"/>
  <c r="B9" i="14" l="1"/>
  <c r="B9" i="13"/>
  <c r="B9" i="12"/>
  <c r="B9" i="11"/>
  <c r="B9" i="3"/>
  <c r="B9" i="15"/>
  <c r="L28" i="15"/>
  <c r="L32" i="15" s="1"/>
  <c r="J28" i="15"/>
  <c r="L22" i="15"/>
  <c r="J22" i="15"/>
  <c r="L18" i="15"/>
  <c r="J18" i="15"/>
  <c r="L14" i="15"/>
  <c r="J14" i="15"/>
  <c r="B14" i="15"/>
  <c r="B18" i="15" s="1"/>
  <c r="B28" i="15" s="1"/>
  <c r="L9" i="15"/>
  <c r="K9" i="15"/>
  <c r="F5" i="15"/>
  <c r="L1" i="15"/>
  <c r="L28" i="14"/>
  <c r="L32" i="14" s="1"/>
  <c r="J28" i="14"/>
  <c r="L22" i="14"/>
  <c r="J22" i="14"/>
  <c r="L18" i="14"/>
  <c r="J18" i="14"/>
  <c r="L14" i="14"/>
  <c r="J14" i="14"/>
  <c r="B14" i="14"/>
  <c r="B18" i="14" s="1"/>
  <c r="L9" i="14"/>
  <c r="K9" i="14"/>
  <c r="F5" i="14"/>
  <c r="L1" i="14"/>
  <c r="L28" i="13"/>
  <c r="L32" i="13" s="1"/>
  <c r="J28" i="13"/>
  <c r="L22" i="13"/>
  <c r="J22" i="13"/>
  <c r="L18" i="13"/>
  <c r="J18" i="13"/>
  <c r="L14" i="13"/>
  <c r="J14" i="13"/>
  <c r="B14" i="13"/>
  <c r="B18" i="13" s="1"/>
  <c r="L9" i="13"/>
  <c r="K9" i="13"/>
  <c r="F5" i="13"/>
  <c r="L1" i="13"/>
  <c r="L28" i="12"/>
  <c r="L32" i="12" s="1"/>
  <c r="J28" i="12"/>
  <c r="L22" i="12"/>
  <c r="J22" i="12"/>
  <c r="L18" i="12"/>
  <c r="J18" i="12"/>
  <c r="L14" i="12"/>
  <c r="J14" i="12"/>
  <c r="B14" i="12"/>
  <c r="B18" i="12" s="1"/>
  <c r="B28" i="12" s="1"/>
  <c r="L9" i="12"/>
  <c r="K9" i="12"/>
  <c r="F5" i="12"/>
  <c r="L1" i="12"/>
  <c r="L28" i="11"/>
  <c r="L32" i="11" s="1"/>
  <c r="J28" i="11"/>
  <c r="L22" i="11"/>
  <c r="J22" i="11"/>
  <c r="L18" i="11"/>
  <c r="J18" i="11"/>
  <c r="L14" i="11"/>
  <c r="J14" i="11"/>
  <c r="B14" i="11"/>
  <c r="B18" i="11" s="1"/>
  <c r="L9" i="11"/>
  <c r="K9" i="11"/>
  <c r="F5" i="11"/>
  <c r="L1" i="11"/>
  <c r="L28" i="3"/>
  <c r="L32" i="3" s="1"/>
  <c r="J28" i="3"/>
  <c r="L22" i="3"/>
  <c r="J22" i="3"/>
  <c r="L18" i="3"/>
  <c r="J18" i="3"/>
  <c r="L14" i="3"/>
  <c r="J14" i="3"/>
  <c r="B14" i="3"/>
  <c r="L9" i="3"/>
  <c r="K9" i="3"/>
  <c r="F5" i="3"/>
  <c r="L1" i="3"/>
  <c r="K2" i="3" l="1"/>
  <c r="E8" i="23" s="1"/>
  <c r="L26" i="11"/>
  <c r="L26" i="15"/>
  <c r="L26" i="13"/>
  <c r="L26" i="3"/>
  <c r="B18" i="3"/>
  <c r="B28" i="3" s="1"/>
  <c r="L26" i="12"/>
  <c r="K2" i="12" s="1"/>
  <c r="E30" i="23" s="1"/>
  <c r="F25" i="23" s="1"/>
  <c r="B28" i="13"/>
  <c r="K2" i="13" s="1"/>
  <c r="E41" i="23" s="1"/>
  <c r="F36" i="23" s="1"/>
  <c r="L26" i="14"/>
  <c r="K2" i="15"/>
  <c r="E63" i="23" s="1"/>
  <c r="F58" i="23" s="1"/>
  <c r="B28" i="14"/>
  <c r="K2" i="14" s="1"/>
  <c r="E52" i="23" s="1"/>
  <c r="F47" i="23" s="1"/>
  <c r="B28" i="11"/>
  <c r="K2" i="11" s="1"/>
  <c r="E19" i="23" s="1"/>
  <c r="F14" i="23" l="1"/>
  <c r="E2" i="23"/>
  <c r="F3" i="23"/>
  <c r="F2" i="2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7" authorId="0" shapeId="0" xr:uid="{00000000-0006-0000-0100-000001000000}">
      <text>
        <r>
          <rPr>
            <b/>
            <sz val="9"/>
            <color indexed="81"/>
            <rFont val="Tahoma"/>
            <family val="2"/>
            <charset val="238"/>
          </rPr>
          <t>počet hodin</t>
        </r>
      </text>
    </comment>
    <comment ref="D18" authorId="0" shapeId="0" xr:uid="{00000000-0006-0000-0100-000002000000}">
      <text>
        <r>
          <rPr>
            <b/>
            <sz val="9"/>
            <color indexed="81"/>
            <rFont val="Tahoma"/>
            <family val="2"/>
            <charset val="238"/>
          </rPr>
          <t>počet hodin</t>
        </r>
        <r>
          <rPr>
            <sz val="9"/>
            <color indexed="81"/>
            <rFont val="Tahoma"/>
            <family val="2"/>
            <charset val="238"/>
          </rPr>
          <t xml:space="preserve">
</t>
        </r>
      </text>
    </comment>
    <comment ref="D29" authorId="0" shapeId="0" xr:uid="{00000000-0006-0000-0100-000003000000}">
      <text>
        <r>
          <rPr>
            <b/>
            <sz val="9"/>
            <color indexed="81"/>
            <rFont val="Tahoma"/>
            <family val="2"/>
            <charset val="238"/>
          </rPr>
          <t>počet hodin</t>
        </r>
      </text>
    </comment>
    <comment ref="D40" authorId="0" shapeId="0" xr:uid="{00000000-0006-0000-0100-000004000000}">
      <text>
        <r>
          <rPr>
            <b/>
            <sz val="9"/>
            <color indexed="81"/>
            <rFont val="Tahoma"/>
            <family val="2"/>
            <charset val="238"/>
          </rPr>
          <t>počet hodin</t>
        </r>
      </text>
    </comment>
    <comment ref="D51" authorId="0" shapeId="0" xr:uid="{00000000-0006-0000-0100-000005000000}">
      <text>
        <r>
          <rPr>
            <b/>
            <sz val="9"/>
            <color indexed="81"/>
            <rFont val="Tahoma"/>
            <family val="2"/>
            <charset val="238"/>
          </rPr>
          <t>počet hodin</t>
        </r>
      </text>
    </comment>
    <comment ref="D62" authorId="0" shapeId="0" xr:uid="{00000000-0006-0000-0100-000006000000}">
      <text>
        <r>
          <rPr>
            <b/>
            <sz val="9"/>
            <color indexed="81"/>
            <rFont val="Tahoma"/>
            <family val="2"/>
            <charset val="238"/>
          </rPr>
          <t>počet hodin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3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3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3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3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3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3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3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3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3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3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3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3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3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3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3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3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3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3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3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3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3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3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3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3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3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3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3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4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4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4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4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4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4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4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4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4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4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4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4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4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4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4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4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4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4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4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4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4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4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4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4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4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4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4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5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5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5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5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5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5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5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5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5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5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5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5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5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5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5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5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5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5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5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5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5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5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5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5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5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5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5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6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6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6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6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6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6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6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6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6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6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6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6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6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6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6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6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6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6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6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6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6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6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6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6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6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6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6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7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7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7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7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7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7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7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7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7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7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7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7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7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7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7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7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7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7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7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7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7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7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7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7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7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7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7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8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8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8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8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8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8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8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8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8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8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8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8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8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8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8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8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8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8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8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8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8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8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8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8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8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8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8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<sst xmlns="http://schemas.openxmlformats.org/spreadsheetml/2006/main" count="703" uniqueCount="143">
  <si>
    <t>Celková cena [Kč]</t>
  </si>
  <si>
    <t>Cena Díla celkem:</t>
  </si>
  <si>
    <t>cena za stavbu</t>
  </si>
  <si>
    <t>Cena dílčí část stavby [Kč]</t>
  </si>
  <si>
    <t>Projektová dokumentace (včetně PBŘ)</t>
  </si>
  <si>
    <t>Projektová dokumentace pro provádění stavby (PDPS)</t>
  </si>
  <si>
    <t>POŽADAVKY NA VÝKON A FUNKCI</t>
  </si>
  <si>
    <t>Položka</t>
  </si>
  <si>
    <t>Název položky</t>
  </si>
  <si>
    <t>Popis položky</t>
  </si>
  <si>
    <t>Poznámka</t>
  </si>
  <si>
    <r>
      <t xml:space="preserve">Cena za položku
</t>
    </r>
    <r>
      <rPr>
        <sz val="10"/>
        <color theme="1"/>
        <rFont val="Verdana"/>
        <family val="2"/>
        <charset val="238"/>
      </rPr>
      <t>[Kč]</t>
    </r>
  </si>
  <si>
    <t>Fotovoltaická elektrárna (FVE)</t>
  </si>
  <si>
    <t>Systém kontroly, řízení a regulace</t>
  </si>
  <si>
    <t>Úprava hromosvodu</t>
  </si>
  <si>
    <t>Stavební  úpravy (úprava střechy, trafostanice, atd.)</t>
  </si>
  <si>
    <t>Cena celkem:</t>
  </si>
  <si>
    <t>SOPS/PR/2018/06/01</t>
  </si>
  <si>
    <t>SOUPIS PRACÍ / ROZPOČET</t>
  </si>
  <si>
    <t>Stavba:</t>
  </si>
  <si>
    <t>CELKEM:</t>
  </si>
  <si>
    <t>SO/PS:</t>
  </si>
  <si>
    <t>Všeobecný objekt</t>
  </si>
  <si>
    <t>Kategorie monitoringu:</t>
  </si>
  <si>
    <t>D.9898</t>
  </si>
  <si>
    <t>Klasifikace SO/PS:</t>
  </si>
  <si>
    <t>Stupeň dokumentace:</t>
  </si>
  <si>
    <t>Stádium 2</t>
  </si>
  <si>
    <t>ISPROFIN:</t>
  </si>
  <si>
    <t>Majetek:</t>
  </si>
  <si>
    <t>SŽ,s.o.</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</si>
  <si>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</si>
  <si>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</si>
  <si>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</si>
  <si>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</si>
  <si>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</si>
  <si>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</si>
  <si>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</si>
  <si>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</si>
  <si>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</si>
  <si>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</si>
  <si>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</si>
  <si>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</si>
  <si>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</si>
  <si>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</si>
  <si>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</si>
  <si>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</si>
  <si>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</si>
  <si>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</si>
  <si>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</si>
  <si>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</si>
  <si>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</si>
  <si>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</si>
  <si>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</si>
  <si>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</si>
  <si>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</si>
  <si>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</si>
  <si>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</si>
  <si>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</si>
  <si>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</si>
  <si>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</si>
  <si>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</si>
  <si>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</si>
  <si>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</si>
  <si>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</si>
  <si>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</si>
  <si>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</si>
  <si>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</si>
  <si>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</si>
  <si>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</si>
  <si>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</si>
  <si>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</si>
  <si>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</si>
  <si>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</si>
  <si>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</si>
  <si>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</si>
  <si>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</si>
  <si>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</si>
  <si>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</si>
  <si>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</si>
  <si>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</si>
  <si>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 xml:space="preserve">Projekt počítá s instalací fotovoltaických panelů o nominálním výkonu minimálně 405Wp. Požadovaný maximální výkon FVE je 117,86kWp.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</si>
  <si>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 xml:space="preserve">Měniče musí umožnit vzdálenou správu přes ETH rozhraní pomocí programového vybavení výrobce, nebo pomocí webového rozhraní. Pod vzdálenou správou je nutné si představit základní ovládání střídače vyp / zap, vyčítání chybových a provozních stavů, vyčítaní provozních analogových hodnot zařízení a přehled o nefakturačním měření dodané elektrické energie / výrobě a další. Měnič musí dále obsahovat buď další ETH nebo RS-485 rozhraní, pro oddělenou komunikaci s dohledovým systémem Správy železnic a to standardními komunikačními protokoly např. ModBus TCP-IP a nebo IEC 61870-5-104. Měnič musí být schopen přenášet nejenom uvedené informace, ale také sumární poruchu v případě, že nebudou ostatní využity, tj. Souhrnná indikace poruchy. Pokud nebude schopen měnič splnit požadované vlastnosti uvedené výše, může být dále instalováno technologické PLC, které bude zajišťovat lokální sběr binárních stavů, řešení lokálního spínání prvků a vyčítání potřebných informací ze střídače pomocí uvedeného komunikačního rozhraní. PLC bude dále předávat potřebná data do nadřízených systémů (DŘT, DDTS nebo jiných) v oddělených ETH portech za pomoci technologické datové sítě Správy železnic po protokolu ModBus TCP-IP nebo IEC 61870-5-104 s časovou značkou. </t>
  </si>
  <si>
    <t>V rámci projektu musí být upraveno / doplněno řešení systému ochrany proti blesku a přepětí tak, aby po realizaci FVE byl tento systém ochrany v souladu se souborem norem ČSN EN 62 305 v poslední platné edici.</t>
  </si>
  <si>
    <t>Je potřeba doplnit popis položky dle skutečné situace konkrétní stavby.</t>
  </si>
  <si>
    <t>Název díla</t>
  </si>
  <si>
    <t>Kontrolní součet [Kč]</t>
  </si>
  <si>
    <t>Cena díla za autorský dozor</t>
  </si>
  <si>
    <t>Název dílčích staveb (XX-YY-01)</t>
  </si>
  <si>
    <t>Název dílčích staveb (XX-YY-02)</t>
  </si>
  <si>
    <t>Název dílčích staveb (XX-YY-03)</t>
  </si>
  <si>
    <t>Název dílčích staveb (XX-YY-04)</t>
  </si>
  <si>
    <t>Název dílčích staveb (XX-YY-05)</t>
  </si>
  <si>
    <t>Název dílčích staveb (XX-YY-06)</t>
  </si>
  <si>
    <t>PS 01-01-01</t>
  </si>
  <si>
    <t>PS 01-02-01</t>
  </si>
  <si>
    <t>PS 01-03-01</t>
  </si>
  <si>
    <t>SO 01-01-01</t>
  </si>
  <si>
    <t>SO 98-98-01</t>
  </si>
  <si>
    <t>PS 01-01-02</t>
  </si>
  <si>
    <t>PS 01-02-02</t>
  </si>
  <si>
    <t>PS 01-03-02</t>
  </si>
  <si>
    <t>SO 01-01-02</t>
  </si>
  <si>
    <t>SO 98-98-02</t>
  </si>
  <si>
    <t>PS 01-01-03</t>
  </si>
  <si>
    <t>PS 01-02-03</t>
  </si>
  <si>
    <t>PS 01-03-03</t>
  </si>
  <si>
    <t>SO 01-01-03</t>
  </si>
  <si>
    <t>SO 98-98-03</t>
  </si>
  <si>
    <t>PS 01-01-04</t>
  </si>
  <si>
    <t>PS 01-02-04</t>
  </si>
  <si>
    <t>PS 01-03-04</t>
  </si>
  <si>
    <t>SO 01-01-05</t>
  </si>
  <si>
    <t>SO 98-98-05</t>
  </si>
  <si>
    <t>SO 01-01-04</t>
  </si>
  <si>
    <t>SO 98-98-04</t>
  </si>
  <si>
    <t>PS 01-01-05</t>
  </si>
  <si>
    <t>PS 01-02-05</t>
  </si>
  <si>
    <t>PS 01-03-05</t>
  </si>
  <si>
    <t>PS 01-01-06</t>
  </si>
  <si>
    <t>PS 01-02-06</t>
  </si>
  <si>
    <t>PS 01-03-06</t>
  </si>
  <si>
    <t>SO 01-01-06</t>
  </si>
  <si>
    <t>SO 98-98-06</t>
  </si>
  <si>
    <t>Stavba 01</t>
  </si>
  <si>
    <t>Stavba 02</t>
  </si>
  <si>
    <t>Stavba 03</t>
  </si>
  <si>
    <t>Stavba 04</t>
  </si>
  <si>
    <t>Stavba 05</t>
  </si>
  <si>
    <t>Stavba 06</t>
  </si>
  <si>
    <r>
      <t xml:space="preserve">1. Pro jednotlivé balíčky se vyplní název díla (buňka C2), následně názvy dílčích staveb (buňky C3:C8).
2. Pokud je méně dílčích staveb než 6, nutno </t>
    </r>
    <r>
      <rPr>
        <b/>
        <sz val="12"/>
        <color rgb="FFFF0000"/>
        <rFont val="Verdana"/>
        <family val="2"/>
        <charset val="238"/>
      </rPr>
      <t>skrýt</t>
    </r>
    <r>
      <rPr>
        <sz val="12"/>
        <color rgb="FFFF0000"/>
        <rFont val="Verdana"/>
        <family val="2"/>
        <charset val="238"/>
      </rPr>
      <t xml:space="preserve"> (nikoliv smazat): nadbytečné řádky na listech </t>
    </r>
    <r>
      <rPr>
        <i/>
        <sz val="12"/>
        <color rgb="FFFF0000"/>
        <rFont val="Verdana"/>
        <family val="2"/>
        <charset val="238"/>
      </rPr>
      <t xml:space="preserve">Rekapitulace D+B </t>
    </r>
    <r>
      <rPr>
        <sz val="12"/>
        <color rgb="FFFF0000"/>
        <rFont val="Verdana"/>
        <family val="2"/>
        <charset val="238"/>
      </rPr>
      <t>a</t>
    </r>
    <r>
      <rPr>
        <i/>
        <sz val="12"/>
        <color rgb="FFFF0000"/>
        <rFont val="Verdana"/>
        <family val="2"/>
        <charset val="238"/>
      </rPr>
      <t xml:space="preserve"> Požadavky na výkon a funkci D+B</t>
    </r>
    <r>
      <rPr>
        <sz val="12"/>
        <color rgb="FFFF0000"/>
        <rFont val="Verdana"/>
        <family val="2"/>
        <charset val="238"/>
      </rPr>
      <t xml:space="preserve">; nadbytečné listy </t>
    </r>
    <r>
      <rPr>
        <i/>
        <sz val="12"/>
        <color rgb="FFFF0000"/>
        <rFont val="Verdana"/>
        <family val="2"/>
        <charset val="238"/>
      </rPr>
      <t>SO98-98_X.</t>
    </r>
    <r>
      <rPr>
        <sz val="12"/>
        <color rgb="FFFF0000"/>
        <rFont val="Verdana"/>
        <family val="2"/>
        <charset val="238"/>
      </rPr>
      <t xml:space="preserve">
3. Pokud byla v rámci schvalování provedena změna v názvech jednotlivých objektů, tato změna je nutná provést na listu </t>
    </r>
    <r>
      <rPr>
        <i/>
        <sz val="12"/>
        <color rgb="FFFF0000"/>
        <rFont val="Verdana"/>
        <family val="2"/>
        <charset val="238"/>
      </rPr>
      <t>Požadavky na výkon a funkci D+B</t>
    </r>
    <r>
      <rPr>
        <sz val="12"/>
        <color rgb="FFFF0000"/>
        <rFont val="Verdana"/>
        <family val="2"/>
        <charset val="238"/>
      </rPr>
      <t xml:space="preserve">. Zde se mění/doplňují názvy objektů, ale je </t>
    </r>
    <r>
      <rPr>
        <b/>
        <sz val="12"/>
        <color rgb="FFFF0000"/>
        <rFont val="Verdana"/>
        <family val="2"/>
        <charset val="238"/>
      </rPr>
      <t>nutné zachovat číslování objektů</t>
    </r>
    <r>
      <rPr>
        <sz val="12"/>
        <color rgb="FFFF0000"/>
        <rFont val="Verdana"/>
        <family val="2"/>
        <charset val="238"/>
      </rPr>
      <t xml:space="preserve"> XX-YY-0x pro rozlišení objektů v rámci souboru staveb. Na listu </t>
    </r>
    <r>
      <rPr>
        <i/>
        <sz val="12"/>
        <color rgb="FFFF0000"/>
        <rFont val="Verdana"/>
        <family val="2"/>
        <charset val="238"/>
      </rPr>
      <t>Rekapitulace D+B</t>
    </r>
    <r>
      <rPr>
        <sz val="12"/>
        <color rgb="FFFF0000"/>
        <rFont val="Verdana"/>
        <family val="2"/>
        <charset val="238"/>
      </rPr>
      <t xml:space="preserve"> je vytvořen odkaz, zde se vše mění automaticky.
4. Na listu </t>
    </r>
    <r>
      <rPr>
        <i/>
        <sz val="12"/>
        <color rgb="FFFF0000"/>
        <rFont val="Verdana"/>
        <family val="2"/>
        <charset val="238"/>
      </rPr>
      <t>Požadavky na výkon a funkci D+B</t>
    </r>
    <r>
      <rPr>
        <sz val="12"/>
        <color rgb="FFFF0000"/>
        <rFont val="Verdana"/>
        <family val="2"/>
        <charset val="238"/>
      </rPr>
      <t xml:space="preserve"> se provede aktualizace textu popisu jednotlivých objektů dle schválené ZDSky.
5. Jako poslední se skryje list </t>
    </r>
    <r>
      <rPr>
        <i/>
        <sz val="12"/>
        <color rgb="FFFF0000"/>
        <rFont val="Verdana"/>
        <family val="2"/>
        <charset val="238"/>
      </rPr>
      <t>Rozdelovnik,</t>
    </r>
    <r>
      <rPr>
        <sz val="12"/>
        <color rgb="FFFF0000"/>
        <rFont val="Verdana"/>
        <family val="2"/>
        <charset val="238"/>
      </rPr>
      <t xml:space="preserve"> zhotovitel bude v soutěži oceňovat všechny položky, které jsou žlutě podbarvené.</t>
    </r>
  </si>
  <si>
    <t>Výstavba nových fotovoltaických zdrojů v lokalitě OŘ Hradec Králové</t>
  </si>
  <si>
    <t>Výstavba nových fotovoltaických zdrojů v lokalitě Hradec Králové, U Fotochemy II</t>
  </si>
  <si>
    <t>Výstavba nových fotovoltaických zdrojů v lokalitě Pardubice, ul. Hlaváčova</t>
  </si>
  <si>
    <t>Výstavba nových fotovoltaických zdrojů v lokalitě Turnov, Nad Perchtou (integrované pracoviště)</t>
  </si>
  <si>
    <t>hotovo</t>
  </si>
  <si>
    <t>Projekt počítá s instalací fotovoltaických panelů o nominálním výkonu minimálně 550 Wp. Požadovaný maximální výkon FVE je 92,95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střídačů v různých pracovních stavech panelů, přepěťové ochrany a další vlastnosti požadované v platných připojovacích podmínkách standartních distributorů. Střídače budou napojeny na dálkové ovládací centrum a musí být schopny komunikovat standartním komunikačním protokolem např. ModBus TCP-IP a nebo IEC 61870-5-104.</t>
  </si>
  <si>
    <t>Střídač musí umožňovat vzdálenou správu, tzn. základní ovládání střídače vyp / zap, vyčítání chybových a provozních stavů, vyčítaní provozních analogových hodnot zařízení, přehled o nefakturačním měření dodané elektrické energie / výrobě a další. Prioritně musí být vzdálená správa realizována prostřednictvím protokolů Modbus TCP/IP nebo Modbus RTU. Správa prostřednictvím webového rozhraní za použití SW výrobce může být doplňkovou variantou. Střídač musí být schopen přenášet nejenom jednotlivé chybové stavy, ale také sumární poruchu v případě, že je aktivních více chybových stavů. Pokud bude střídač obsahovat pouze jedno fyzické rozhraní (Ethernet nebo RS-485) a binární vstupy/výstupy, může být instalováno technologické PLC (Programmable Logic Controller), které bude zajišťovat lokální sběr binárních stavů, řešení lokálního spínání prvků a vyčítání potřebných informací ze střídače pomocí uvedených komunikačních rozhraní. PLC bude dále předávat potřebná data do nadřazených systémů (DŘT, DDTS nebo jiných) po oddělených Ethernetových portech za pomoci technologické datové sítě SŽ po protokolu ModBus TCP-IP nebo protokolem IEC 61870-5-104 s časovou značkou.</t>
  </si>
  <si>
    <t xml:space="preserve">Předmětem budou nutné stavební i technologické úpravy pro vytvoření prostoru na instalaci komplexní technologie FVE dle zvoleného technického řešení včetně nového pole R-FVE které bude navazovat na hlavní sběrnu rekonstruovaného rozváděče RE05 rozvodny nn, vybudování technického řešení dle TPP na stávajícím zařízení v R35kV na vstupní TS1, úprava obchodního měření v TS1 dle požadavků TPP. </t>
  </si>
  <si>
    <t xml:space="preserve">Projekt počítá s instalací fotovoltaických panelů o nominálním výkonu minimálně 450Wp. Požadovaný maximální výkon FVE je 15,30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Střídače budou napojeny na dálkové ovládací centrum a musí být schopny komunikovat standartním komunikačním protokolem např. ModBus TCP-IP a nebo IEC 61870-5-104. </t>
  </si>
  <si>
    <t>Předmětem budou nutné stavební i technologické úpravy pro vytvoření prostoru na instalaci komplexní technologie FVE (RFVE1) dle zvoleného technického řešení, provedení úprav R35kV, nn rozvodny a obchodního měření v TS_SM0039 dle požadavků PPDS, úpravy kabelových vedení a výkopové práce.</t>
  </si>
  <si>
    <t xml:space="preserve">Projekt počítá s instalací fotovoltaických panelů o nominálním výkonu minimálně 450Wp. Požadovaný maximální výkon FVE je 35,55 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Střídače budou napojeny na dálkové ovládací centrum a musí být schopny komunikovat standartním komunikačním protokolem např. ModBus TCP-IP a nebo IEC 61870-5-104. </t>
  </si>
  <si>
    <t>Předmětem budou nutné stavební i technologické úpravy pro vytvoření prostoru na instalaci komplexní technologie FVE (RFVE2) dle zvoleného technického řešení včetně úprav rozváděče RH v nn rozvodně, provedení úprav v R35kV a obchodního měření v TS1088 dle požadavků PPDS, případná úprava kabelových vedení a výkopové práce. Dále bude provedeno zesílení nosné konstrukce dle závěrů statického posudku.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</si>
</sst>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m\/yyyy"/>
    <numFmt numFmtId="166" formatCode="#,##0.000"/>
    <numFmt numFmtId="167" formatCode="0&quot; hod&quot;"/>
  </numFmts>
  <fonts count="68" x14ac:knownFonts="1">
    <font>
      <sz val="10"/>
      <color theme="1"/>
      <name val="Verdana"/>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font>
    <font>
      <b/>
      <sz val="11"/>
      <color indexed="81"/>
      <name val="Calibri"/>
      <family val="2"/>
      <charset val="238"/>
    </font>
    <font>
      <sz val="11"/>
      <color indexed="81"/>
      <name val="Calibri"/>
      <family val="2"/>
      <charset val="238"/>
    </font>
    <font>
      <sz val="9"/>
      <color indexed="81"/>
      <name val="Tahoma"/>
      <family val="2"/>
      <charset val="238"/>
    </font>
    <font>
      <b/>
      <u/>
      <sz val="10"/>
      <color indexed="81"/>
      <name val="Calibri"/>
      <family val="2"/>
      <charset val="238"/>
    </font>
    <font>
      <sz val="9"/>
      <color indexed="81"/>
      <name val="Calibri"/>
      <family val="2"/>
      <charset val="238"/>
    </font>
    <font>
      <i/>
      <sz val="9"/>
      <color indexed="81"/>
      <name val="Calibri"/>
      <family val="2"/>
      <charset val="238"/>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font>
    <font>
      <i/>
      <u/>
      <sz val="9"/>
      <color indexed="81"/>
      <name val="Calibri"/>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sz val="10"/>
      <name val="Verdana"/>
      <family val="2"/>
      <charset val="238"/>
    </font>
    <font>
      <b/>
      <sz val="10"/>
      <name val="Verdana"/>
      <family val="2"/>
      <charset val="238"/>
    </font>
    <font>
      <sz val="10"/>
      <color theme="1"/>
      <name val="Verdana"/>
      <family val="2"/>
      <charset val="238"/>
    </font>
    <font>
      <sz val="11"/>
      <color theme="1"/>
      <name val="Calibri"/>
      <family val="2"/>
      <charset val="238"/>
      <scheme val="minor"/>
    </font>
    <font>
      <sz val="8"/>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2"/>
      <color theme="8" tint="-0.249977111117893"/>
      <name val="Arial"/>
      <family val="2"/>
      <charset val="238"/>
    </font>
    <font>
      <b/>
      <sz val="11"/>
      <color theme="1"/>
      <name val="Arial"/>
      <family val="2"/>
      <charset val="238"/>
    </font>
    <font>
      <b/>
      <sz val="10"/>
      <color theme="8" tint="-0.249977111117893"/>
      <name val="Arial"/>
      <family val="2"/>
      <charset val="238"/>
    </font>
    <font>
      <b/>
      <sz val="10"/>
      <color theme="1"/>
      <name val="Arial"/>
      <family val="2"/>
      <charset val="238"/>
    </font>
    <font>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i/>
      <sz val="6"/>
      <color theme="1"/>
      <name val="Arial"/>
      <family val="2"/>
      <charset val="238"/>
    </font>
    <font>
      <b/>
      <sz val="11"/>
      <color theme="8" tint="-0.249977111117893"/>
      <name val="Arial"/>
      <family val="2"/>
      <charset val="238"/>
    </font>
    <font>
      <i/>
      <sz val="10"/>
      <color theme="1"/>
      <name val="Arial"/>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i/>
      <sz val="10"/>
      <name val="Calibri"/>
      <family val="2"/>
      <charset val="238"/>
      <scheme val="minor"/>
    </font>
    <font>
      <i/>
      <sz val="11"/>
      <name val="Calibri"/>
      <family val="2"/>
      <charset val="238"/>
      <scheme val="minor"/>
    </font>
    <font>
      <sz val="10"/>
      <name val="Arial CE"/>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name val="Calibri"/>
      <family val="2"/>
      <charset val="238"/>
      <scheme val="minor"/>
    </font>
    <font>
      <b/>
      <sz val="9"/>
      <color indexed="81"/>
      <name val="Tahoma"/>
      <family val="2"/>
      <charset val="238"/>
    </font>
    <font>
      <sz val="12"/>
      <color rgb="FFFF0000"/>
      <name val="Verdana"/>
      <family val="2"/>
      <charset val="238"/>
    </font>
    <font>
      <b/>
      <sz val="12"/>
      <color rgb="FFFF0000"/>
      <name val="Verdana"/>
      <family val="2"/>
      <charset val="238"/>
    </font>
    <font>
      <i/>
      <sz val="12"/>
      <color rgb="FFFF0000"/>
      <name val="Verdana"/>
      <family val="2"/>
      <charset val="238"/>
    </font>
  </fonts>
  <fills count="1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8" tint="0.7999816888943144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gradientFill type="path" left="0.5" right="0.5" top="0.5" bottom="0.5">
        <stop position="0">
          <color theme="5" tint="0.80001220740379042"/>
        </stop>
        <stop position="1">
          <color theme="5" tint="0.40000610370189521"/>
        </stop>
      </gradientFill>
    </fill>
    <fill>
      <patternFill patternType="solid">
        <fgColor theme="8" tint="0.59999389629810485"/>
        <bgColor indexed="64"/>
      </patternFill>
    </fill>
    <fill>
      <patternFill patternType="solid">
        <fgColor indexed="44"/>
        <bgColor indexed="64"/>
      </patternFill>
    </fill>
    <fill>
      <patternFill patternType="solid">
        <fgColor indexed="42"/>
        <bgColor indexed="64"/>
      </patternFill>
    </fill>
    <fill>
      <patternFill patternType="solid">
        <fgColor rgb="FFCCFFCC"/>
        <bgColor indexed="64"/>
      </patternFill>
    </fill>
  </fills>
  <borders count="92">
    <border>
      <left/>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thick">
        <color indexed="64"/>
      </top>
      <bottom/>
      <diagonal/>
    </border>
    <border>
      <left/>
      <right style="thick">
        <color indexed="64"/>
      </right>
      <top style="thick">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style="thin">
        <color indexed="64"/>
      </bottom>
      <diagonal/>
    </border>
    <border>
      <left/>
      <right style="hair">
        <color indexed="64"/>
      </right>
      <top style="thick">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ck">
        <color indexed="64"/>
      </left>
      <right/>
      <top style="thick">
        <color indexed="64"/>
      </top>
      <bottom/>
      <diagonal/>
    </border>
    <border>
      <left style="thick">
        <color indexed="64"/>
      </left>
      <right/>
      <top style="thick">
        <color indexed="64"/>
      </top>
      <bottom style="thin">
        <color indexed="64"/>
      </bottom>
      <diagonal/>
    </border>
    <border>
      <left style="thick">
        <color indexed="64"/>
      </left>
      <right/>
      <top style="thin">
        <color indexed="64"/>
      </top>
      <bottom/>
      <diagonal/>
    </border>
    <border>
      <left style="medium">
        <color indexed="64"/>
      </left>
      <right/>
      <top style="thick">
        <color indexed="64"/>
      </top>
      <bottom style="thick">
        <color indexed="64"/>
      </bottom>
      <diagonal/>
    </border>
    <border>
      <left/>
      <right/>
      <top/>
      <bottom style="thin">
        <color indexed="64"/>
      </bottom>
      <diagonal/>
    </border>
    <border>
      <left style="thin">
        <color indexed="64"/>
      </left>
      <right/>
      <top style="thick">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auto="1"/>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style="medium">
        <color indexed="64"/>
      </left>
      <right/>
      <top/>
      <bottom/>
      <diagonal/>
    </border>
    <border>
      <left style="medium">
        <color indexed="64"/>
      </left>
      <right/>
      <top style="double">
        <color indexed="64"/>
      </top>
      <bottom/>
      <diagonal/>
    </border>
    <border>
      <left/>
      <right/>
      <top style="double">
        <color indexed="64"/>
      </top>
      <bottom/>
      <diagonal/>
    </border>
    <border>
      <left/>
      <right style="double">
        <color indexed="64"/>
      </right>
      <top/>
      <bottom/>
      <diagonal/>
    </border>
    <border>
      <left style="double">
        <color indexed="64"/>
      </left>
      <right style="double">
        <color indexed="64"/>
      </right>
      <top style="double">
        <color indexed="64"/>
      </top>
      <bottom/>
      <diagonal/>
    </border>
    <border>
      <left style="double">
        <color indexed="64"/>
      </left>
      <right style="medium">
        <color indexed="64"/>
      </right>
      <top style="double">
        <color indexed="64"/>
      </top>
      <bottom/>
      <diagonal/>
    </border>
    <border>
      <left style="thin">
        <color indexed="64"/>
      </left>
      <right style="medium">
        <color auto="1"/>
      </right>
      <top style="double">
        <color indexed="64"/>
      </top>
      <bottom style="thin">
        <color indexed="64"/>
      </bottom>
      <diagonal/>
    </border>
    <border>
      <left/>
      <right/>
      <top style="thin">
        <color indexed="64"/>
      </top>
      <bottom style="double">
        <color indexed="64"/>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s>
  <cellStyleXfs count="5">
    <xf numFmtId="0" fontId="0" fillId="0" borderId="0"/>
    <xf numFmtId="44" fontId="29" fillId="0" borderId="0" applyFont="0" applyFill="0" applyBorder="0" applyAlignment="0" applyProtection="0"/>
    <xf numFmtId="0" fontId="30" fillId="0" borderId="0"/>
    <xf numFmtId="0" fontId="1" fillId="0" borderId="0">
      <alignment vertical="center"/>
    </xf>
    <xf numFmtId="0" fontId="58" fillId="0" borderId="0"/>
  </cellStyleXfs>
  <cellXfs count="212">
    <xf numFmtId="0" fontId="0" fillId="0" borderId="0" xfId="0"/>
    <xf numFmtId="0" fontId="31" fillId="0" borderId="0" xfId="0" applyFont="1" applyAlignment="1" applyProtection="1">
      <alignment vertical="center"/>
      <protection hidden="1"/>
    </xf>
    <xf numFmtId="0" fontId="32" fillId="2" borderId="10" xfId="0" applyFont="1" applyFill="1" applyBorder="1" applyAlignment="1" applyProtection="1">
      <alignment vertical="center" wrapText="1"/>
      <protection hidden="1"/>
    </xf>
    <xf numFmtId="0" fontId="32" fillId="2" borderId="11" xfId="0" applyFont="1" applyFill="1" applyBorder="1" applyAlignment="1" applyProtection="1">
      <alignment vertical="center" wrapText="1"/>
      <protection hidden="1"/>
    </xf>
    <xf numFmtId="49" fontId="32" fillId="2" borderId="12" xfId="0" applyNumberFormat="1" applyFont="1" applyFill="1" applyBorder="1" applyAlignment="1" applyProtection="1">
      <alignment vertical="center"/>
      <protection hidden="1"/>
    </xf>
    <xf numFmtId="0" fontId="32" fillId="2" borderId="13" xfId="0" applyFont="1" applyFill="1" applyBorder="1" applyAlignment="1" applyProtection="1">
      <alignment vertical="center"/>
      <protection hidden="1"/>
    </xf>
    <xf numFmtId="49" fontId="32" fillId="2" borderId="14" xfId="0" applyNumberFormat="1" applyFont="1" applyFill="1" applyBorder="1" applyAlignment="1" applyProtection="1">
      <alignment horizontal="right" vertical="center"/>
      <protection hidden="1"/>
    </xf>
    <xf numFmtId="0" fontId="33" fillId="0" borderId="0" xfId="0" applyFont="1" applyAlignment="1" applyProtection="1">
      <alignment vertical="center" wrapText="1"/>
      <protection hidden="1"/>
    </xf>
    <xf numFmtId="49" fontId="34" fillId="2" borderId="15" xfId="0" applyNumberFormat="1" applyFont="1" applyFill="1" applyBorder="1" applyAlignment="1">
      <alignment horizontal="left" vertical="top"/>
    </xf>
    <xf numFmtId="49" fontId="34" fillId="2" borderId="15" xfId="0" applyNumberFormat="1" applyFont="1" applyFill="1" applyBorder="1" applyAlignment="1">
      <alignment vertical="top" wrapText="1"/>
    </xf>
    <xf numFmtId="49" fontId="34" fillId="2" borderId="15" xfId="0" applyNumberFormat="1" applyFont="1" applyFill="1" applyBorder="1" applyAlignment="1" applyProtection="1">
      <alignment vertical="top" wrapText="1"/>
      <protection hidden="1"/>
    </xf>
    <xf numFmtId="49" fontId="34" fillId="2" borderId="16" xfId="0" applyNumberFormat="1" applyFont="1" applyFill="1" applyBorder="1" applyAlignment="1" applyProtection="1">
      <alignment vertical="top" wrapText="1"/>
      <protection hidden="1"/>
    </xf>
    <xf numFmtId="0" fontId="36" fillId="2" borderId="17" xfId="0" applyFont="1" applyFill="1" applyBorder="1" applyAlignment="1" applyProtection="1">
      <alignment vertical="top"/>
      <protection hidden="1"/>
    </xf>
    <xf numFmtId="0" fontId="36" fillId="2" borderId="5" xfId="0" applyFont="1" applyFill="1" applyBorder="1" applyAlignment="1" applyProtection="1">
      <alignment vertical="top"/>
      <protection hidden="1"/>
    </xf>
    <xf numFmtId="49" fontId="37" fillId="2" borderId="5" xfId="0" applyNumberFormat="1" applyFont="1" applyFill="1" applyBorder="1" applyAlignment="1">
      <alignment vertical="top" wrapText="1"/>
    </xf>
    <xf numFmtId="49" fontId="36" fillId="2" borderId="5" xfId="0" applyNumberFormat="1" applyFont="1" applyFill="1" applyBorder="1" applyAlignment="1" applyProtection="1">
      <alignment vertical="top"/>
      <protection hidden="1"/>
    </xf>
    <xf numFmtId="49" fontId="36" fillId="2" borderId="18" xfId="0" applyNumberFormat="1" applyFont="1" applyFill="1" applyBorder="1" applyAlignment="1" applyProtection="1">
      <alignment vertical="top"/>
      <protection hidden="1"/>
    </xf>
    <xf numFmtId="0" fontId="38" fillId="7" borderId="19" xfId="0" applyFont="1" applyFill="1" applyBorder="1" applyAlignment="1" applyProtection="1">
      <alignment vertical="center"/>
      <protection hidden="1"/>
    </xf>
    <xf numFmtId="0" fontId="38" fillId="8" borderId="13" xfId="0" applyFont="1" applyFill="1" applyBorder="1" applyAlignment="1" applyProtection="1">
      <alignment vertical="center"/>
      <protection hidden="1"/>
    </xf>
    <xf numFmtId="49" fontId="39" fillId="2" borderId="5" xfId="0" applyNumberFormat="1" applyFont="1" applyFill="1" applyBorder="1" applyAlignment="1">
      <alignment vertical="center" wrapText="1"/>
    </xf>
    <xf numFmtId="0" fontId="40" fillId="2" borderId="5" xfId="0" applyFont="1" applyFill="1" applyBorder="1" applyAlignment="1" applyProtection="1">
      <alignment vertical="center" wrapText="1"/>
      <protection hidden="1"/>
    </xf>
    <xf numFmtId="49" fontId="40" fillId="2" borderId="5" xfId="0" applyNumberFormat="1" applyFont="1" applyFill="1" applyBorder="1" applyAlignment="1">
      <alignment vertical="center" wrapText="1"/>
    </xf>
    <xf numFmtId="49" fontId="40" fillId="2" borderId="20" xfId="0" applyNumberFormat="1" applyFont="1" applyFill="1" applyBorder="1" applyAlignment="1">
      <alignment vertical="center" wrapText="1"/>
    </xf>
    <xf numFmtId="0" fontId="39" fillId="2" borderId="21" xfId="0" applyFont="1" applyFill="1" applyBorder="1" applyAlignment="1" applyProtection="1">
      <alignment vertical="center"/>
      <protection locked="0"/>
    </xf>
    <xf numFmtId="0" fontId="39" fillId="2" borderId="4" xfId="0" applyFont="1" applyFill="1" applyBorder="1" applyAlignment="1" applyProtection="1">
      <alignment horizontal="left" vertical="center"/>
      <protection locked="0"/>
    </xf>
    <xf numFmtId="0" fontId="41" fillId="2" borderId="17" xfId="0" applyFont="1" applyFill="1" applyBorder="1" applyAlignment="1" applyProtection="1">
      <alignment vertical="center"/>
      <protection hidden="1"/>
    </xf>
    <xf numFmtId="0" fontId="41" fillId="2" borderId="5"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protection locked="0"/>
    </xf>
    <xf numFmtId="0" fontId="40" fillId="2" borderId="6" xfId="0" applyFont="1" applyFill="1" applyBorder="1" applyAlignment="1">
      <alignment vertical="center"/>
    </xf>
    <xf numFmtId="49" fontId="39" fillId="2" borderId="5" xfId="0" applyNumberFormat="1" applyFont="1" applyFill="1" applyBorder="1" applyAlignment="1">
      <alignment vertical="center"/>
    </xf>
    <xf numFmtId="0" fontId="39" fillId="2" borderId="5" xfId="0" applyFont="1" applyFill="1" applyBorder="1" applyAlignment="1">
      <alignment vertical="center"/>
    </xf>
    <xf numFmtId="0" fontId="42" fillId="0" borderId="0" xfId="0" applyFont="1" applyAlignment="1">
      <alignment horizontal="center"/>
    </xf>
    <xf numFmtId="165" fontId="39" fillId="2" borderId="22" xfId="0" applyNumberFormat="1" applyFont="1" applyFill="1" applyBorder="1" applyAlignment="1">
      <alignment horizontal="left" vertical="center"/>
    </xf>
    <xf numFmtId="0" fontId="43" fillId="0" borderId="0" xfId="0" applyFont="1" applyAlignment="1">
      <alignment horizontal="center"/>
    </xf>
    <xf numFmtId="165" fontId="39" fillId="2" borderId="23" xfId="0" applyNumberFormat="1" applyFont="1" applyFill="1" applyBorder="1" applyAlignment="1">
      <alignment horizontal="left" vertical="center"/>
    </xf>
    <xf numFmtId="165" fontId="44" fillId="0" borderId="24" xfId="0" applyNumberFormat="1" applyFont="1" applyBorder="1" applyAlignment="1" applyProtection="1">
      <alignment horizontal="left" vertical="center" wrapText="1"/>
      <protection locked="0"/>
    </xf>
    <xf numFmtId="14" fontId="39" fillId="2" borderId="25" xfId="0" applyNumberFormat="1" applyFont="1" applyFill="1" applyBorder="1" applyAlignment="1" applyProtection="1">
      <alignment vertical="center"/>
      <protection locked="0"/>
    </xf>
    <xf numFmtId="14" fontId="40" fillId="2" borderId="26" xfId="0" applyNumberFormat="1" applyFont="1" applyFill="1" applyBorder="1" applyAlignment="1">
      <alignment vertical="center"/>
    </xf>
    <xf numFmtId="0" fontId="45" fillId="9" borderId="27" xfId="0" applyFont="1" applyFill="1" applyBorder="1" applyAlignment="1" applyProtection="1">
      <alignment horizontal="right" vertical="center"/>
      <protection hidden="1"/>
    </xf>
    <xf numFmtId="3" fontId="45" fillId="9" borderId="28" xfId="0" applyNumberFormat="1" applyFont="1" applyFill="1" applyBorder="1" applyAlignment="1" applyProtection="1">
      <alignment horizontal="left" vertical="center"/>
      <protection hidden="1"/>
    </xf>
    <xf numFmtId="0" fontId="46" fillId="9" borderId="29" xfId="0" applyFont="1" applyFill="1" applyBorder="1" applyAlignment="1" applyProtection="1">
      <alignment horizontal="center" vertical="center"/>
      <protection hidden="1"/>
    </xf>
    <xf numFmtId="0" fontId="46" fillId="9" borderId="30" xfId="0" applyFont="1" applyFill="1" applyBorder="1" applyAlignment="1" applyProtection="1">
      <alignment horizontal="center" vertical="center"/>
      <protection hidden="1"/>
    </xf>
    <xf numFmtId="0" fontId="31" fillId="10" borderId="0" xfId="0" applyFont="1" applyFill="1" applyAlignment="1">
      <alignment vertical="center"/>
    </xf>
    <xf numFmtId="0" fontId="40" fillId="10" borderId="31" xfId="0" applyFont="1" applyFill="1" applyBorder="1" applyAlignment="1">
      <alignment vertical="center"/>
    </xf>
    <xf numFmtId="0" fontId="40" fillId="10" borderId="32" xfId="0" applyFont="1" applyFill="1" applyBorder="1" applyAlignment="1">
      <alignment horizontal="center" vertical="center"/>
    </xf>
    <xf numFmtId="0" fontId="40" fillId="10" borderId="32" xfId="0" applyFont="1" applyFill="1" applyBorder="1" applyAlignment="1">
      <alignment vertical="center"/>
    </xf>
    <xf numFmtId="0" fontId="40" fillId="10" borderId="32" xfId="0" applyFont="1" applyFill="1" applyBorder="1" applyAlignment="1">
      <alignment horizontal="left" vertical="center"/>
    </xf>
    <xf numFmtId="0" fontId="40" fillId="10" borderId="33" xfId="0" applyFont="1" applyFill="1" applyBorder="1" applyAlignment="1">
      <alignment horizontal="center" vertical="center"/>
    </xf>
    <xf numFmtId="0" fontId="31" fillId="0" borderId="0" xfId="0" applyFont="1" applyAlignment="1">
      <alignment vertical="center"/>
    </xf>
    <xf numFmtId="0" fontId="31" fillId="2" borderId="34" xfId="0" applyFont="1" applyFill="1" applyBorder="1" applyAlignment="1">
      <alignment horizontal="center" vertical="center"/>
    </xf>
    <xf numFmtId="49" fontId="31" fillId="0" borderId="35" xfId="0" applyNumberFormat="1" applyFont="1" applyBorder="1" applyAlignment="1">
      <alignment horizontal="center" vertical="center"/>
    </xf>
    <xf numFmtId="0" fontId="31" fillId="2" borderId="35" xfId="0" applyFont="1" applyFill="1" applyBorder="1" applyAlignment="1">
      <alignment horizontal="center" vertical="center"/>
    </xf>
    <xf numFmtId="0" fontId="31" fillId="0" borderId="35" xfId="0" applyFont="1" applyBorder="1" applyAlignment="1">
      <alignment horizontal="center" vertical="center"/>
    </xf>
    <xf numFmtId="0" fontId="2" fillId="0" borderId="35" xfId="3" applyFont="1" applyBorder="1" applyAlignment="1">
      <alignment horizontal="left" vertical="center" wrapText="1"/>
    </xf>
    <xf numFmtId="166" fontId="31" fillId="0" borderId="35" xfId="0" applyNumberFormat="1" applyFont="1" applyBorder="1" applyAlignment="1">
      <alignment horizontal="center" vertical="center"/>
    </xf>
    <xf numFmtId="2" fontId="31" fillId="0" borderId="35" xfId="0" applyNumberFormat="1" applyFont="1" applyBorder="1" applyAlignment="1">
      <alignment horizontal="center" vertical="center"/>
    </xf>
    <xf numFmtId="4" fontId="3" fillId="0" borderId="35" xfId="3" applyNumberFormat="1" applyFont="1" applyBorder="1" applyAlignment="1">
      <alignment horizontal="center" vertical="center"/>
    </xf>
    <xf numFmtId="164" fontId="3" fillId="0" borderId="36" xfId="3" applyNumberFormat="1" applyFont="1" applyBorder="1" applyAlignment="1">
      <alignment horizontal="right" vertical="center"/>
    </xf>
    <xf numFmtId="0" fontId="31" fillId="2" borderId="37" xfId="0" applyFont="1" applyFill="1" applyBorder="1" applyAlignment="1" applyProtection="1">
      <alignment vertical="center"/>
      <protection locked="0"/>
    </xf>
    <xf numFmtId="0" fontId="31" fillId="2" borderId="0" xfId="0" applyFont="1" applyFill="1" applyAlignment="1" applyProtection="1">
      <alignment vertical="center"/>
      <protection locked="0"/>
    </xf>
    <xf numFmtId="0" fontId="2" fillId="0" borderId="8" xfId="3" applyFont="1" applyBorder="1" applyAlignment="1">
      <alignment horizontal="left" vertical="center" wrapText="1"/>
    </xf>
    <xf numFmtId="0" fontId="31" fillId="2" borderId="0" xfId="0" applyFont="1" applyFill="1" applyAlignment="1">
      <alignment horizontal="center" vertical="center"/>
    </xf>
    <xf numFmtId="0" fontId="31" fillId="2" borderId="38" xfId="0" applyFont="1" applyFill="1" applyBorder="1" applyAlignment="1">
      <alignment horizontal="center" vertical="center"/>
    </xf>
    <xf numFmtId="0" fontId="4" fillId="0" borderId="7" xfId="3" applyFont="1" applyBorder="1" applyAlignment="1">
      <alignment horizontal="left" vertical="center" wrapText="1" shrinkToFit="1"/>
    </xf>
    <xf numFmtId="0" fontId="31" fillId="2" borderId="39" xfId="0" applyFont="1" applyFill="1" applyBorder="1" applyAlignment="1" applyProtection="1">
      <alignment vertical="center"/>
      <protection locked="0"/>
    </xf>
    <xf numFmtId="0" fontId="31" fillId="2" borderId="40" xfId="0" applyFont="1" applyFill="1" applyBorder="1" applyAlignment="1" applyProtection="1">
      <alignment vertical="center"/>
      <protection locked="0"/>
    </xf>
    <xf numFmtId="0" fontId="2" fillId="0" borderId="29" xfId="3" applyFont="1" applyBorder="1" applyAlignment="1">
      <alignment horizontal="left" vertical="center" wrapText="1" shrinkToFit="1"/>
    </xf>
    <xf numFmtId="0" fontId="31" fillId="2" borderId="40" xfId="0" applyFont="1" applyFill="1" applyBorder="1" applyAlignment="1">
      <alignment horizontal="center" vertical="center"/>
    </xf>
    <xf numFmtId="0" fontId="31" fillId="2" borderId="41" xfId="0" applyFont="1" applyFill="1" applyBorder="1" applyAlignment="1">
      <alignment horizontal="center" vertical="center"/>
    </xf>
    <xf numFmtId="0" fontId="31" fillId="2" borderId="37" xfId="0" applyFont="1" applyFill="1" applyBorder="1" applyAlignment="1">
      <alignment vertical="center"/>
    </xf>
    <xf numFmtId="0" fontId="31" fillId="2" borderId="0" xfId="0" applyFont="1" applyFill="1" applyAlignment="1">
      <alignment vertical="center"/>
    </xf>
    <xf numFmtId="0" fontId="31" fillId="2" borderId="39" xfId="0" applyFont="1" applyFill="1" applyBorder="1" applyAlignment="1">
      <alignment vertical="center"/>
    </xf>
    <xf numFmtId="0" fontId="31" fillId="2" borderId="40" xfId="0" applyFont="1" applyFill="1" applyBorder="1" applyAlignment="1">
      <alignment vertical="center"/>
    </xf>
    <xf numFmtId="0" fontId="31" fillId="11" borderId="0" xfId="0" applyFont="1" applyFill="1" applyAlignment="1">
      <alignment vertical="center"/>
    </xf>
    <xf numFmtId="0" fontId="40" fillId="11" borderId="31" xfId="0" applyFont="1" applyFill="1" applyBorder="1" applyAlignment="1">
      <alignment vertical="center"/>
    </xf>
    <xf numFmtId="0" fontId="40" fillId="11" borderId="32" xfId="0" applyFont="1" applyFill="1" applyBorder="1" applyAlignment="1">
      <alignment horizontal="center" vertical="center"/>
    </xf>
    <xf numFmtId="0" fontId="40" fillId="11" borderId="32" xfId="0" applyFont="1" applyFill="1" applyBorder="1" applyAlignment="1">
      <alignment vertical="center"/>
    </xf>
    <xf numFmtId="0" fontId="40" fillId="11" borderId="32" xfId="0" applyFont="1" applyFill="1" applyBorder="1" applyAlignment="1">
      <alignment horizontal="left" vertical="center"/>
    </xf>
    <xf numFmtId="164" fontId="40" fillId="11" borderId="33" xfId="0" applyNumberFormat="1" applyFont="1" applyFill="1" applyBorder="1" applyAlignment="1">
      <alignment horizontal="center" vertical="center"/>
    </xf>
    <xf numFmtId="0" fontId="31" fillId="0" borderId="0" xfId="0" applyFont="1"/>
    <xf numFmtId="0" fontId="31" fillId="0" borderId="0" xfId="0" applyFont="1" applyAlignment="1">
      <alignment horizontal="center"/>
    </xf>
    <xf numFmtId="3" fontId="27" fillId="5" borderId="7" xfId="0" applyNumberFormat="1" applyFont="1" applyFill="1" applyBorder="1" applyAlignment="1">
      <alignment horizontal="left" vertical="center" wrapText="1"/>
    </xf>
    <xf numFmtId="3" fontId="28" fillId="6" borderId="7" xfId="0" applyNumberFormat="1" applyFont="1" applyFill="1" applyBorder="1" applyAlignment="1">
      <alignment horizontal="left" vertical="center" wrapText="1"/>
    </xf>
    <xf numFmtId="3" fontId="28" fillId="12" borderId="7" xfId="0" applyNumberFormat="1" applyFont="1" applyFill="1" applyBorder="1" applyAlignment="1">
      <alignment horizontal="left" vertical="center" wrapText="1"/>
    </xf>
    <xf numFmtId="3" fontId="27" fillId="12" borderId="7" xfId="0" applyNumberFormat="1" applyFont="1" applyFill="1" applyBorder="1" applyAlignment="1">
      <alignment horizontal="left" vertical="center" wrapText="1"/>
    </xf>
    <xf numFmtId="3" fontId="55" fillId="4" borderId="53" xfId="0" applyNumberFormat="1" applyFont="1" applyFill="1" applyBorder="1" applyAlignment="1" applyProtection="1">
      <alignment horizontal="right" vertical="center" wrapText="1"/>
      <protection locked="0"/>
    </xf>
    <xf numFmtId="0" fontId="60" fillId="0" borderId="66" xfId="0" applyFont="1" applyBorder="1" applyAlignment="1">
      <alignment vertical="center"/>
    </xf>
    <xf numFmtId="0" fontId="60" fillId="0" borderId="67" xfId="0" applyFont="1" applyBorder="1" applyAlignment="1">
      <alignment vertical="center" wrapText="1"/>
    </xf>
    <xf numFmtId="0" fontId="60" fillId="0" borderId="70" xfId="0" applyFont="1" applyBorder="1" applyAlignment="1">
      <alignment horizontal="center" vertical="center" wrapText="1"/>
    </xf>
    <xf numFmtId="0" fontId="60" fillId="0" borderId="71" xfId="0" applyFont="1" applyBorder="1" applyAlignment="1">
      <alignment horizontal="center" vertical="center" wrapText="1"/>
    </xf>
    <xf numFmtId="0" fontId="0" fillId="0" borderId="0" xfId="0" applyAlignment="1">
      <alignment wrapText="1"/>
    </xf>
    <xf numFmtId="3" fontId="35" fillId="2" borderId="15" xfId="0" applyNumberFormat="1" applyFont="1" applyFill="1" applyBorder="1" applyAlignment="1">
      <alignment vertical="top" wrapText="1"/>
    </xf>
    <xf numFmtId="167" fontId="55" fillId="4" borderId="5" xfId="0" applyNumberFormat="1" applyFont="1" applyFill="1" applyBorder="1" applyAlignment="1" applyProtection="1">
      <alignment horizontal="left" vertical="center"/>
      <protection locked="0"/>
    </xf>
    <xf numFmtId="44" fontId="53" fillId="17" borderId="81" xfId="1" applyFont="1" applyFill="1" applyBorder="1" applyAlignment="1" applyProtection="1">
      <alignment horizontal="center" vertical="center"/>
    </xf>
    <xf numFmtId="44" fontId="59" fillId="18" borderId="65" xfId="1" applyFont="1" applyFill="1" applyBorder="1" applyAlignment="1">
      <alignment vertical="center"/>
    </xf>
    <xf numFmtId="44" fontId="60" fillId="0" borderId="1" xfId="1" applyFont="1" applyFill="1" applyBorder="1" applyAlignment="1">
      <alignment horizontal="center" vertical="center"/>
    </xf>
    <xf numFmtId="44" fontId="0" fillId="0" borderId="0" xfId="1" applyFont="1" applyFill="1"/>
    <xf numFmtId="0" fontId="60" fillId="15" borderId="32" xfId="0" applyFont="1" applyFill="1" applyBorder="1" applyAlignment="1">
      <alignment vertical="center"/>
    </xf>
    <xf numFmtId="0" fontId="60" fillId="0" borderId="69" xfId="0" applyFont="1" applyBorder="1" applyAlignment="1">
      <alignment horizontal="center" vertical="center" wrapText="1"/>
    </xf>
    <xf numFmtId="44" fontId="60" fillId="0" borderId="72" xfId="1" applyFont="1" applyFill="1" applyBorder="1" applyAlignment="1">
      <alignment horizontal="center" vertical="center" wrapText="1"/>
    </xf>
    <xf numFmtId="0" fontId="60" fillId="0" borderId="68" xfId="0" applyFont="1" applyBorder="1" applyAlignment="1">
      <alignment horizontal="center" vertical="center"/>
    </xf>
    <xf numFmtId="0" fontId="0" fillId="0" borderId="0" xfId="0" applyAlignment="1">
      <alignment horizontal="center" vertical="center"/>
    </xf>
    <xf numFmtId="0" fontId="62" fillId="0" borderId="84" xfId="0" applyFont="1" applyBorder="1" applyAlignment="1">
      <alignment horizontal="left" vertical="center" wrapText="1"/>
    </xf>
    <xf numFmtId="0" fontId="62" fillId="0" borderId="85" xfId="0" applyFont="1" applyBorder="1" applyAlignment="1">
      <alignment horizontal="left" vertical="center" wrapText="1"/>
    </xf>
    <xf numFmtId="0" fontId="0" fillId="0" borderId="85" xfId="0" applyBorder="1" applyAlignment="1">
      <alignment horizontal="left" vertical="center" wrapText="1"/>
    </xf>
    <xf numFmtId="0" fontId="0" fillId="0" borderId="86" xfId="0" applyBorder="1" applyAlignment="1">
      <alignment horizontal="left" vertical="center" wrapText="1"/>
    </xf>
    <xf numFmtId="44" fontId="60" fillId="4" borderId="82" xfId="1" applyFont="1" applyFill="1" applyBorder="1" applyAlignment="1">
      <alignment horizontal="right" vertical="center"/>
    </xf>
    <xf numFmtId="0" fontId="62" fillId="0" borderId="87" xfId="0" applyFont="1" applyBorder="1" applyAlignment="1">
      <alignment horizontal="left" vertical="center" wrapText="1"/>
    </xf>
    <xf numFmtId="0" fontId="62" fillId="0" borderId="7" xfId="0" applyFont="1" applyBorder="1" applyAlignment="1">
      <alignment horizontal="left" vertical="center" wrapText="1"/>
    </xf>
    <xf numFmtId="0" fontId="0" fillId="0" borderId="7" xfId="0" applyBorder="1" applyAlignment="1">
      <alignment horizontal="left" vertical="center" wrapText="1"/>
    </xf>
    <xf numFmtId="0" fontId="0" fillId="0" borderId="53" xfId="0" applyBorder="1" applyAlignment="1">
      <alignment horizontal="left" vertical="center" wrapText="1"/>
    </xf>
    <xf numFmtId="44" fontId="60" fillId="4" borderId="88" xfId="1" applyFont="1" applyFill="1" applyBorder="1" applyAlignment="1">
      <alignment horizontal="right" vertical="center"/>
    </xf>
    <xf numFmtId="0" fontId="62" fillId="0" borderId="89" xfId="0" applyFont="1" applyBorder="1" applyAlignment="1">
      <alignment horizontal="left" vertical="center" wrapText="1"/>
    </xf>
    <xf numFmtId="0" fontId="62" fillId="0" borderId="90" xfId="0" applyFont="1" applyBorder="1" applyAlignment="1">
      <alignment horizontal="left" vertical="center" wrapText="1"/>
    </xf>
    <xf numFmtId="0" fontId="0" fillId="0" borderId="90" xfId="0" applyBorder="1" applyAlignment="1">
      <alignment horizontal="left" vertical="center" wrapText="1"/>
    </xf>
    <xf numFmtId="0" fontId="0" fillId="0" borderId="70" xfId="0" applyBorder="1" applyAlignment="1">
      <alignment horizontal="left" vertical="center" wrapText="1"/>
    </xf>
    <xf numFmtId="44" fontId="60" fillId="4" borderId="91" xfId="1" applyFont="1" applyFill="1" applyBorder="1" applyAlignment="1">
      <alignment horizontal="right" vertical="center"/>
    </xf>
    <xf numFmtId="3" fontId="55" fillId="0" borderId="53" xfId="0" applyNumberFormat="1" applyFont="1" applyBorder="1" applyAlignment="1">
      <alignment horizontal="right" vertical="center" wrapText="1"/>
    </xf>
    <xf numFmtId="3" fontId="55" fillId="0" borderId="70" xfId="0" applyNumberFormat="1" applyFont="1" applyBorder="1" applyAlignment="1">
      <alignment horizontal="right" vertical="center" wrapText="1"/>
    </xf>
    <xf numFmtId="4" fontId="3" fillId="0" borderId="35" xfId="3" applyNumberFormat="1" applyFont="1" applyBorder="1" applyAlignment="1" applyProtection="1">
      <alignment horizontal="center" vertical="center"/>
      <protection locked="0"/>
    </xf>
    <xf numFmtId="44" fontId="60" fillId="4" borderId="82" xfId="1" applyFont="1" applyFill="1" applyBorder="1" applyAlignment="1" applyProtection="1">
      <alignment horizontal="right" vertical="center"/>
      <protection locked="0"/>
    </xf>
    <xf numFmtId="44" fontId="60" fillId="4" borderId="88" xfId="1" applyFont="1" applyFill="1" applyBorder="1" applyAlignment="1" applyProtection="1">
      <alignment horizontal="right" vertical="center"/>
      <protection locked="0"/>
    </xf>
    <xf numFmtId="44" fontId="60" fillId="4" borderId="91" xfId="1" applyFont="1" applyFill="1" applyBorder="1" applyAlignment="1" applyProtection="1">
      <alignment horizontal="right" vertical="center"/>
    </xf>
    <xf numFmtId="0" fontId="57" fillId="6" borderId="78" xfId="0" applyFont="1" applyFill="1" applyBorder="1" applyAlignment="1">
      <alignment horizontal="center" vertical="center"/>
    </xf>
    <xf numFmtId="2" fontId="56" fillId="3" borderId="23" xfId="0" applyNumberFormat="1" applyFont="1" applyFill="1" applyBorder="1" applyAlignment="1">
      <alignment horizontal="center" vertical="center"/>
    </xf>
    <xf numFmtId="3" fontId="52" fillId="16" borderId="1" xfId="0" applyNumberFormat="1" applyFont="1" applyFill="1" applyBorder="1" applyAlignment="1">
      <alignment horizontal="center" vertical="center"/>
    </xf>
    <xf numFmtId="3" fontId="54" fillId="6" borderId="82" xfId="0" applyNumberFormat="1" applyFont="1" applyFill="1" applyBorder="1" applyAlignment="1">
      <alignment horizontal="center" vertical="center"/>
    </xf>
    <xf numFmtId="0" fontId="50" fillId="0" borderId="0" xfId="4" applyFont="1" applyAlignment="1">
      <alignment vertical="center"/>
    </xf>
    <xf numFmtId="44" fontId="53" fillId="17" borderId="80" xfId="0" applyNumberFormat="1" applyFont="1" applyFill="1" applyBorder="1" applyAlignment="1">
      <alignment horizontal="center" vertical="center"/>
    </xf>
    <xf numFmtId="3" fontId="55" fillId="4" borderId="53" xfId="0" applyNumberFormat="1" applyFont="1" applyFill="1" applyBorder="1" applyAlignment="1">
      <alignment horizontal="right" vertical="center" wrapText="1"/>
    </xf>
    <xf numFmtId="3" fontId="55" fillId="0" borderId="58" xfId="0" applyNumberFormat="1" applyFont="1" applyBorder="1" applyAlignment="1">
      <alignment horizontal="right" vertical="center" wrapText="1"/>
    </xf>
    <xf numFmtId="0" fontId="50" fillId="0" borderId="0" xfId="4" applyFont="1" applyAlignment="1">
      <alignment horizontal="center" vertical="center"/>
    </xf>
    <xf numFmtId="49" fontId="63" fillId="6" borderId="77" xfId="0" applyNumberFormat="1" applyFont="1" applyFill="1" applyBorder="1" applyAlignment="1">
      <alignment horizontal="left" vertical="center" wrapText="1"/>
    </xf>
    <xf numFmtId="49" fontId="63" fillId="6" borderId="78" xfId="0" applyNumberFormat="1" applyFont="1" applyFill="1" applyBorder="1" applyAlignment="1">
      <alignment horizontal="left" vertical="center" wrapText="1"/>
    </xf>
    <xf numFmtId="0" fontId="55" fillId="0" borderId="20" xfId="0" applyFont="1" applyBorder="1" applyAlignment="1">
      <alignment horizontal="center" vertical="center"/>
    </xf>
    <xf numFmtId="0" fontId="55" fillId="0" borderId="53" xfId="0" applyFont="1" applyBorder="1" applyAlignment="1">
      <alignment horizontal="left" vertical="center"/>
    </xf>
    <xf numFmtId="0" fontId="55" fillId="0" borderId="5" xfId="0" applyFont="1" applyBorder="1" applyAlignment="1">
      <alignment horizontal="left" vertical="center"/>
    </xf>
    <xf numFmtId="167" fontId="55" fillId="4" borderId="5" xfId="0" applyNumberFormat="1" applyFont="1" applyFill="1" applyBorder="1" applyAlignment="1">
      <alignment horizontal="left" vertical="center"/>
    </xf>
    <xf numFmtId="49" fontId="55" fillId="0" borderId="20" xfId="0" applyNumberFormat="1" applyFont="1" applyBorder="1" applyAlignment="1">
      <alignment horizontal="center" vertical="center"/>
    </xf>
    <xf numFmtId="0" fontId="55" fillId="0" borderId="71" xfId="0" applyFont="1" applyBorder="1" applyAlignment="1">
      <alignment horizontal="center" vertical="center"/>
    </xf>
    <xf numFmtId="0" fontId="55" fillId="0" borderId="83" xfId="0" applyFont="1" applyBorder="1" applyAlignment="1">
      <alignment horizontal="left" vertical="center"/>
    </xf>
    <xf numFmtId="0" fontId="55" fillId="0" borderId="70" xfId="0" applyFont="1" applyBorder="1" applyAlignment="1">
      <alignment horizontal="left" vertical="center"/>
    </xf>
    <xf numFmtId="0" fontId="55" fillId="0" borderId="57" xfId="0" applyFont="1" applyBorder="1" applyAlignment="1">
      <alignment horizontal="center" vertical="center"/>
    </xf>
    <xf numFmtId="0" fontId="55" fillId="0" borderId="58" xfId="0" applyFont="1" applyBorder="1" applyAlignment="1">
      <alignment horizontal="left" vertical="center"/>
    </xf>
    <xf numFmtId="0" fontId="55" fillId="0" borderId="25" xfId="0" applyFont="1" applyBorder="1" applyAlignment="1">
      <alignment horizontal="left" vertical="center"/>
    </xf>
    <xf numFmtId="0" fontId="65" fillId="13" borderId="0" xfId="0" applyFont="1" applyFill="1" applyAlignment="1">
      <alignment horizontal="left" vertical="center" wrapText="1"/>
    </xf>
    <xf numFmtId="0" fontId="50" fillId="2" borderId="9" xfId="4" applyFont="1" applyFill="1" applyBorder="1" applyAlignment="1">
      <alignment horizontal="center" vertical="center"/>
    </xf>
    <xf numFmtId="0" fontId="50" fillId="2" borderId="62" xfId="4" applyFont="1" applyFill="1" applyBorder="1" applyAlignment="1">
      <alignment horizontal="center" vertical="center"/>
    </xf>
    <xf numFmtId="0" fontId="50" fillId="2" borderId="72" xfId="4" applyFont="1" applyFill="1" applyBorder="1" applyAlignment="1">
      <alignment horizontal="center" vertical="center"/>
    </xf>
    <xf numFmtId="0" fontId="50" fillId="2" borderId="2" xfId="4" applyFont="1" applyFill="1" applyBorder="1" applyAlignment="1">
      <alignment horizontal="center" vertical="center"/>
    </xf>
    <xf numFmtId="0" fontId="55" fillId="2" borderId="61" xfId="0" applyFont="1" applyFill="1" applyBorder="1" applyAlignment="1">
      <alignment horizontal="center" vertical="center"/>
    </xf>
    <xf numFmtId="0" fontId="55" fillId="2" borderId="68" xfId="0" applyFont="1" applyFill="1" applyBorder="1" applyAlignment="1">
      <alignment horizontal="center" vertical="center"/>
    </xf>
    <xf numFmtId="0" fontId="55" fillId="2" borderId="63" xfId="0" applyFont="1" applyFill="1" applyBorder="1" applyAlignment="1">
      <alignment horizontal="center" vertical="center"/>
    </xf>
    <xf numFmtId="2" fontId="52" fillId="3" borderId="76" xfId="0" applyNumberFormat="1" applyFont="1" applyFill="1" applyBorder="1" applyAlignment="1">
      <alignment horizontal="left" vertical="center" wrapText="1"/>
    </xf>
    <xf numFmtId="2" fontId="52" fillId="3" borderId="0" xfId="0" applyNumberFormat="1" applyFont="1" applyFill="1" applyAlignment="1">
      <alignment horizontal="left" vertical="center" wrapText="1"/>
    </xf>
    <xf numFmtId="0" fontId="63" fillId="16" borderId="76" xfId="0" applyFont="1" applyFill="1" applyBorder="1" applyAlignment="1">
      <alignment horizontal="right" vertical="center" wrapText="1"/>
    </xf>
    <xf numFmtId="0" fontId="63" fillId="16" borderId="0" xfId="0" applyFont="1" applyFill="1" applyAlignment="1">
      <alignment horizontal="right" vertical="center" wrapText="1"/>
    </xf>
    <xf numFmtId="0" fontId="63" fillId="16" borderId="79" xfId="0" applyFont="1" applyFill="1" applyBorder="1" applyAlignment="1">
      <alignment horizontal="right" vertical="center" wrapText="1"/>
    </xf>
    <xf numFmtId="3" fontId="51" fillId="16" borderId="42" xfId="0" applyNumberFormat="1" applyFont="1" applyFill="1" applyBorder="1" applyAlignment="1">
      <alignment horizontal="center" vertical="center" wrapText="1"/>
    </xf>
    <xf numFmtId="3" fontId="51" fillId="16" borderId="43" xfId="0" applyNumberFormat="1" applyFont="1" applyFill="1" applyBorder="1" applyAlignment="1">
      <alignment horizontal="center" vertical="center" wrapText="1"/>
    </xf>
    <xf numFmtId="3" fontId="51" fillId="16" borderId="44" xfId="0" applyNumberFormat="1" applyFont="1" applyFill="1" applyBorder="1" applyAlignment="1">
      <alignment horizontal="center" vertical="center" wrapText="1"/>
    </xf>
    <xf numFmtId="49" fontId="63" fillId="6" borderId="77" xfId="0" applyNumberFormat="1" applyFont="1" applyFill="1" applyBorder="1" applyAlignment="1">
      <alignment horizontal="left" vertical="center" wrapText="1"/>
    </xf>
    <xf numFmtId="49" fontId="63" fillId="6" borderId="78" xfId="0" applyNumberFormat="1" applyFont="1" applyFill="1" applyBorder="1" applyAlignment="1">
      <alignment horizontal="left" vertical="center" wrapText="1"/>
    </xf>
    <xf numFmtId="3" fontId="60" fillId="13" borderId="73" xfId="0" applyNumberFormat="1" applyFont="1" applyFill="1" applyBorder="1" applyAlignment="1">
      <alignment horizontal="center" vertical="center" wrapText="1"/>
    </xf>
    <xf numFmtId="0" fontId="60" fillId="13" borderId="74" xfId="0" applyFont="1" applyFill="1" applyBorder="1" applyAlignment="1">
      <alignment horizontal="center" vertical="center" wrapText="1"/>
    </xf>
    <xf numFmtId="0" fontId="60" fillId="13" borderId="75" xfId="0" applyFont="1" applyFill="1" applyBorder="1" applyAlignment="1">
      <alignment horizontal="center" vertical="center" wrapText="1"/>
    </xf>
    <xf numFmtId="0" fontId="59" fillId="15" borderId="64" xfId="0" applyFont="1" applyFill="1" applyBorder="1" applyAlignment="1">
      <alignment horizontal="center" vertical="center"/>
    </xf>
    <xf numFmtId="0" fontId="59" fillId="15" borderId="32" xfId="0" applyFont="1" applyFill="1" applyBorder="1" applyAlignment="1">
      <alignment horizontal="center" vertical="center"/>
    </xf>
    <xf numFmtId="0" fontId="61" fillId="0" borderId="59" xfId="0" applyFont="1" applyBorder="1" applyAlignment="1">
      <alignment horizontal="center" vertical="center" wrapText="1"/>
    </xf>
    <xf numFmtId="0" fontId="61" fillId="0" borderId="60" xfId="0" applyFont="1" applyBorder="1" applyAlignment="1">
      <alignment horizontal="center" vertical="center" wrapText="1"/>
    </xf>
    <xf numFmtId="0" fontId="46" fillId="9" borderId="53" xfId="0" applyFont="1" applyFill="1" applyBorder="1" applyAlignment="1" applyProtection="1">
      <alignment horizontal="center" vertical="center" wrapText="1"/>
      <protection hidden="1"/>
    </xf>
    <xf numFmtId="0" fontId="46" fillId="9" borderId="6" xfId="0" applyFont="1" applyFill="1" applyBorder="1" applyAlignment="1" applyProtection="1">
      <alignment horizontal="center" vertical="center" wrapText="1"/>
      <protection hidden="1"/>
    </xf>
    <xf numFmtId="49" fontId="45" fillId="9" borderId="54" xfId="0" applyNumberFormat="1" applyFont="1" applyFill="1" applyBorder="1" applyAlignment="1" applyProtection="1">
      <alignment horizontal="left" vertical="center"/>
      <protection hidden="1"/>
    </xf>
    <xf numFmtId="0" fontId="45" fillId="9" borderId="27" xfId="0" applyFont="1" applyFill="1" applyBorder="1" applyAlignment="1" applyProtection="1">
      <alignment horizontal="left" vertical="center"/>
      <protection hidden="1"/>
    </xf>
    <xf numFmtId="0" fontId="46" fillId="9" borderId="55" xfId="0" applyFont="1" applyFill="1" applyBorder="1" applyAlignment="1" applyProtection="1">
      <alignment horizontal="center" vertical="center" wrapText="1"/>
      <protection hidden="1"/>
    </xf>
    <xf numFmtId="0" fontId="46" fillId="9" borderId="56"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wrapText="1"/>
      <protection hidden="1"/>
    </xf>
    <xf numFmtId="0" fontId="46" fillId="9" borderId="29"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protection hidden="1"/>
    </xf>
    <xf numFmtId="0" fontId="46" fillId="9" borderId="29" xfId="0" applyFont="1" applyFill="1" applyBorder="1" applyAlignment="1" applyProtection="1">
      <alignment horizontal="center" vertical="center"/>
      <protection hidden="1"/>
    </xf>
    <xf numFmtId="0" fontId="41" fillId="2" borderId="47" xfId="0" applyFont="1" applyFill="1" applyBorder="1" applyAlignment="1" applyProtection="1">
      <alignment horizontal="left" vertical="center"/>
      <protection hidden="1"/>
    </xf>
    <xf numFmtId="0" fontId="41" fillId="2" borderId="15" xfId="0" applyFont="1" applyFill="1" applyBorder="1" applyAlignment="1" applyProtection="1">
      <alignment horizontal="left" vertical="center"/>
      <protection hidden="1"/>
    </xf>
    <xf numFmtId="165" fontId="40" fillId="2" borderId="52" xfId="0" applyNumberFormat="1" applyFont="1" applyFill="1" applyBorder="1" applyAlignment="1" applyProtection="1">
      <alignment horizontal="left" vertical="center"/>
      <protection hidden="1"/>
    </xf>
    <xf numFmtId="165" fontId="40" fillId="2" borderId="15" xfId="0" applyNumberFormat="1" applyFont="1" applyFill="1" applyBorder="1" applyAlignment="1" applyProtection="1">
      <alignment horizontal="left" vertical="center"/>
      <protection hidden="1"/>
    </xf>
    <xf numFmtId="165" fontId="40" fillId="2" borderId="22" xfId="0" applyNumberFormat="1" applyFont="1" applyFill="1" applyBorder="1" applyAlignment="1" applyProtection="1">
      <alignment horizontal="left" vertical="center"/>
      <protection hidden="1"/>
    </xf>
    <xf numFmtId="0" fontId="41" fillId="2" borderId="53" xfId="0" applyFont="1" applyFill="1" applyBorder="1" applyAlignment="1" applyProtection="1">
      <alignment horizontal="left" vertical="center"/>
      <protection hidden="1"/>
    </xf>
    <xf numFmtId="0" fontId="41" fillId="2" borderId="5" xfId="0" applyFont="1" applyFill="1" applyBorder="1" applyAlignment="1" applyProtection="1">
      <alignment horizontal="left" vertical="center"/>
      <protection hidden="1"/>
    </xf>
    <xf numFmtId="0" fontId="41" fillId="2" borderId="37" xfId="0" applyFont="1" applyFill="1" applyBorder="1" applyAlignment="1" applyProtection="1">
      <alignment horizontal="left" vertical="center"/>
      <protection hidden="1"/>
    </xf>
    <xf numFmtId="0" fontId="41" fillId="2" borderId="0" xfId="0" applyFont="1" applyFill="1" applyAlignment="1" applyProtection="1">
      <alignment horizontal="left" vertical="center"/>
      <protection hidden="1"/>
    </xf>
    <xf numFmtId="49" fontId="44" fillId="0" borderId="0" xfId="0" applyNumberFormat="1" applyFont="1" applyAlignment="1" applyProtection="1">
      <alignment horizontal="left" vertical="center"/>
      <protection locked="0"/>
    </xf>
    <xf numFmtId="49" fontId="44" fillId="0" borderId="23" xfId="0" applyNumberFormat="1" applyFont="1" applyBorder="1" applyAlignment="1" applyProtection="1">
      <alignment horizontal="left" vertical="center"/>
      <protection locked="0"/>
    </xf>
    <xf numFmtId="0" fontId="41" fillId="2" borderId="52" xfId="0" applyFont="1" applyFill="1" applyBorder="1" applyAlignment="1" applyProtection="1">
      <alignment horizontal="left" vertical="center"/>
      <protection hidden="1"/>
    </xf>
    <xf numFmtId="0" fontId="41" fillId="2" borderId="17" xfId="0" applyFont="1" applyFill="1" applyBorder="1" applyAlignment="1" applyProtection="1">
      <alignment horizontal="left" vertical="center"/>
      <protection hidden="1"/>
    </xf>
    <xf numFmtId="0" fontId="41" fillId="2" borderId="49" xfId="0" applyFont="1" applyFill="1" applyBorder="1" applyAlignment="1" applyProtection="1">
      <alignment horizontal="left" vertical="center"/>
      <protection hidden="1"/>
    </xf>
    <xf numFmtId="0" fontId="41" fillId="2" borderId="50" xfId="0" applyFont="1" applyFill="1" applyBorder="1" applyAlignment="1" applyProtection="1">
      <alignment horizontal="left" vertical="center"/>
      <protection hidden="1"/>
    </xf>
    <xf numFmtId="0" fontId="41" fillId="2" borderId="10" xfId="0" applyFont="1" applyFill="1" applyBorder="1" applyAlignment="1" applyProtection="1">
      <alignment horizontal="left" vertical="center"/>
      <protection hidden="1"/>
    </xf>
    <xf numFmtId="0" fontId="40" fillId="2" borderId="5" xfId="0" applyFont="1" applyFill="1" applyBorder="1" applyAlignment="1" applyProtection="1">
      <alignment horizontal="left" vertical="center" wrapText="1"/>
      <protection hidden="1"/>
    </xf>
    <xf numFmtId="0" fontId="40" fillId="2" borderId="20" xfId="0" applyFont="1" applyFill="1" applyBorder="1" applyAlignment="1" applyProtection="1">
      <alignment horizontal="left" vertical="center" wrapText="1"/>
      <protection hidden="1"/>
    </xf>
    <xf numFmtId="0" fontId="41" fillId="2" borderId="51" xfId="0" applyFont="1" applyFill="1" applyBorder="1" applyAlignment="1" applyProtection="1">
      <alignment horizontal="left" vertical="center"/>
      <protection hidden="1"/>
    </xf>
    <xf numFmtId="49" fontId="49" fillId="2" borderId="5" xfId="0" applyNumberFormat="1" applyFont="1" applyFill="1" applyBorder="1" applyAlignment="1" applyProtection="1">
      <alignment horizontal="left" vertical="center"/>
      <protection hidden="1"/>
    </xf>
    <xf numFmtId="49" fontId="49" fillId="2" borderId="20" xfId="0" applyNumberFormat="1" applyFont="1" applyFill="1" applyBorder="1" applyAlignment="1" applyProtection="1">
      <alignment horizontal="left" vertical="center"/>
      <protection hidden="1"/>
    </xf>
    <xf numFmtId="0" fontId="47" fillId="2" borderId="46" xfId="0" applyFont="1" applyFill="1" applyBorder="1" applyAlignment="1" applyProtection="1">
      <alignment horizontal="left" vertical="top" wrapText="1"/>
      <protection hidden="1"/>
    </xf>
    <xf numFmtId="0" fontId="47" fillId="2" borderId="10" xfId="0" applyFont="1" applyFill="1" applyBorder="1" applyAlignment="1" applyProtection="1">
      <alignment horizontal="left" vertical="top" wrapText="1"/>
      <protection hidden="1"/>
    </xf>
    <xf numFmtId="0" fontId="34" fillId="2" borderId="47" xfId="0" applyFont="1" applyFill="1" applyBorder="1" applyAlignment="1">
      <alignment horizontal="left" vertical="top"/>
    </xf>
    <xf numFmtId="0" fontId="34" fillId="2" borderId="15" xfId="0" applyFont="1" applyFill="1" applyBorder="1" applyAlignment="1">
      <alignment horizontal="left" vertical="top"/>
    </xf>
    <xf numFmtId="0" fontId="34" fillId="5" borderId="45" xfId="0" applyFont="1" applyFill="1" applyBorder="1" applyAlignment="1" applyProtection="1">
      <alignment horizontal="center" vertical="center" wrapText="1"/>
      <protection hidden="1"/>
    </xf>
    <xf numFmtId="0" fontId="34" fillId="5" borderId="3" xfId="0" applyFont="1" applyFill="1" applyBorder="1" applyAlignment="1" applyProtection="1">
      <alignment horizontal="center" vertical="center" wrapText="1"/>
      <protection hidden="1"/>
    </xf>
    <xf numFmtId="7" fontId="34" fillId="5" borderId="13" xfId="0" applyNumberFormat="1" applyFont="1" applyFill="1" applyBorder="1" applyAlignment="1" applyProtection="1">
      <alignment horizontal="right" vertical="center"/>
      <protection hidden="1"/>
    </xf>
    <xf numFmtId="7" fontId="34" fillId="5" borderId="14" xfId="0" applyNumberFormat="1" applyFont="1" applyFill="1" applyBorder="1" applyAlignment="1" applyProtection="1">
      <alignment horizontal="right" vertical="center"/>
      <protection hidden="1"/>
    </xf>
    <xf numFmtId="49" fontId="48" fillId="2" borderId="5" xfId="0" applyNumberFormat="1" applyFont="1" applyFill="1" applyBorder="1" applyAlignment="1">
      <alignment horizontal="left" vertical="top"/>
    </xf>
    <xf numFmtId="0" fontId="38" fillId="14" borderId="48" xfId="0" applyFont="1" applyFill="1" applyBorder="1" applyAlignment="1" applyProtection="1">
      <alignment horizontal="center" vertical="center"/>
      <protection hidden="1"/>
    </xf>
    <xf numFmtId="0" fontId="38" fillId="14" borderId="14" xfId="0" applyFont="1" applyFill="1" applyBorder="1" applyAlignment="1" applyProtection="1">
      <alignment horizontal="center" vertical="center"/>
      <protection hidden="1"/>
    </xf>
  </cellXfs>
  <cellStyles count="5">
    <cellStyle name="Měna" xfId="1" builtinId="4"/>
    <cellStyle name="Normální" xfId="0" builtinId="0"/>
    <cellStyle name="Normální 2" xfId="2" xr:uid="{00000000-0005-0000-0000-000002000000}"/>
    <cellStyle name="Normální 3" xfId="3" xr:uid="{00000000-0005-0000-0000-000003000000}"/>
    <cellStyle name="normální_celek" xfId="4" xr:uid="{00000000-0005-0000-0000-000004000000}"/>
  </cellStyles>
  <dxfs count="2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B2:F22"/>
  <sheetViews>
    <sheetView zoomScale="70" zoomScaleNormal="70" workbookViewId="0">
      <selection activeCell="D32" sqref="D32"/>
    </sheetView>
  </sheetViews>
  <sheetFormatPr defaultRowHeight="12.75" x14ac:dyDescent="0.2"/>
  <cols>
    <col min="2" max="2" width="28.75" bestFit="1" customWidth="1"/>
    <col min="3" max="3" width="97.375" customWidth="1"/>
  </cols>
  <sheetData>
    <row r="2" spans="2:6" ht="22.5" customHeight="1" x14ac:dyDescent="0.2">
      <c r="B2" s="82" t="s">
        <v>85</v>
      </c>
      <c r="C2" s="83" t="s">
        <v>131</v>
      </c>
    </row>
    <row r="3" spans="2:6" x14ac:dyDescent="0.2">
      <c r="B3" s="81" t="s">
        <v>88</v>
      </c>
      <c r="C3" s="84" t="s">
        <v>132</v>
      </c>
    </row>
    <row r="4" spans="2:6" x14ac:dyDescent="0.2">
      <c r="B4" s="81" t="s">
        <v>89</v>
      </c>
      <c r="C4" s="84" t="s">
        <v>133</v>
      </c>
    </row>
    <row r="5" spans="2:6" x14ac:dyDescent="0.2">
      <c r="B5" s="81" t="s">
        <v>90</v>
      </c>
      <c r="C5" s="84" t="s">
        <v>134</v>
      </c>
    </row>
    <row r="6" spans="2:6" x14ac:dyDescent="0.2">
      <c r="B6" s="81" t="s">
        <v>91</v>
      </c>
      <c r="C6" s="84"/>
    </row>
    <row r="7" spans="2:6" x14ac:dyDescent="0.2">
      <c r="B7" s="81" t="s">
        <v>92</v>
      </c>
      <c r="C7" s="84"/>
    </row>
    <row r="8" spans="2:6" x14ac:dyDescent="0.2">
      <c r="B8" s="81" t="s">
        <v>93</v>
      </c>
      <c r="C8" s="84"/>
    </row>
    <row r="10" spans="2:6" ht="12.75" customHeight="1" x14ac:dyDescent="0.2">
      <c r="B10" s="145" t="s">
        <v>130</v>
      </c>
      <c r="C10" s="145"/>
      <c r="E10">
        <v>1</v>
      </c>
      <c r="F10" t="s">
        <v>135</v>
      </c>
    </row>
    <row r="11" spans="2:6" ht="12.75" customHeight="1" x14ac:dyDescent="0.2">
      <c r="B11" s="145"/>
      <c r="C11" s="145"/>
      <c r="E11">
        <v>2</v>
      </c>
      <c r="F11" t="s">
        <v>135</v>
      </c>
    </row>
    <row r="12" spans="2:6" ht="12.75" customHeight="1" x14ac:dyDescent="0.2">
      <c r="B12" s="145"/>
      <c r="C12" s="145"/>
      <c r="E12">
        <v>3</v>
      </c>
      <c r="F12" t="s">
        <v>135</v>
      </c>
    </row>
    <row r="13" spans="2:6" ht="12.75" customHeight="1" x14ac:dyDescent="0.2">
      <c r="B13" s="145"/>
      <c r="C13" s="145"/>
      <c r="E13">
        <v>4</v>
      </c>
    </row>
    <row r="14" spans="2:6" ht="12.75" customHeight="1" x14ac:dyDescent="0.2">
      <c r="B14" s="145"/>
      <c r="C14" s="145"/>
      <c r="E14">
        <v>5</v>
      </c>
    </row>
    <row r="15" spans="2:6" ht="12.75" customHeight="1" x14ac:dyDescent="0.2">
      <c r="B15" s="145"/>
      <c r="C15" s="145"/>
    </row>
    <row r="16" spans="2:6" x14ac:dyDescent="0.2">
      <c r="B16" s="145"/>
      <c r="C16" s="145"/>
    </row>
    <row r="17" spans="2:3" x14ac:dyDescent="0.2">
      <c r="B17" s="145"/>
      <c r="C17" s="145"/>
    </row>
    <row r="18" spans="2:3" x14ac:dyDescent="0.2">
      <c r="B18" s="145"/>
      <c r="C18" s="145"/>
    </row>
    <row r="19" spans="2:3" x14ac:dyDescent="0.2">
      <c r="B19" s="145"/>
      <c r="C19" s="145"/>
    </row>
    <row r="20" spans="2:3" x14ac:dyDescent="0.2">
      <c r="B20" s="145"/>
      <c r="C20" s="145"/>
    </row>
    <row r="21" spans="2:3" x14ac:dyDescent="0.2">
      <c r="B21" s="145"/>
      <c r="C21" s="145"/>
    </row>
    <row r="22" spans="2:3" x14ac:dyDescent="0.2">
      <c r="B22" s="145"/>
      <c r="C22" s="145"/>
    </row>
  </sheetData>
  <mergeCells count="1">
    <mergeCell ref="B10:C22"/>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F69"/>
  <sheetViews>
    <sheetView showZeros="0" tabSelected="1" view="pageBreakPreview" zoomScale="85" zoomScaleNormal="100" zoomScaleSheetLayoutView="85" workbookViewId="0">
      <selection activeCell="E5" sqref="E5"/>
    </sheetView>
  </sheetViews>
  <sheetFormatPr defaultRowHeight="12.75" x14ac:dyDescent="0.2"/>
  <cols>
    <col min="1" max="1" width="8.25" style="127" customWidth="1"/>
    <col min="2" max="2" width="10.875" style="127" customWidth="1"/>
    <col min="3" max="3" width="28" style="127" customWidth="1"/>
    <col min="4" max="4" width="15.375" style="127" customWidth="1"/>
    <col min="5" max="5" width="24" style="131" customWidth="1"/>
    <col min="6" max="6" width="24" style="127" customWidth="1"/>
  </cols>
  <sheetData>
    <row r="1" spans="1:6" ht="45" customHeight="1" thickBot="1" x14ac:dyDescent="0.25">
      <c r="A1" s="158" t="str">
        <f>Rozdelovnik!C2</f>
        <v>Výstavba nových fotovoltaických zdrojů v lokalitě OŘ Hradec Králové</v>
      </c>
      <c r="B1" s="159"/>
      <c r="C1" s="159"/>
      <c r="D1" s="160"/>
      <c r="E1" s="125" t="s">
        <v>86</v>
      </c>
      <c r="F1" s="125" t="s">
        <v>0</v>
      </c>
    </row>
    <row r="2" spans="1:6" ht="24" thickTop="1" thickBot="1" x14ac:dyDescent="0.25">
      <c r="A2" s="155" t="s">
        <v>1</v>
      </c>
      <c r="B2" s="156"/>
      <c r="C2" s="156"/>
      <c r="D2" s="157"/>
      <c r="E2" s="128">
        <f>ROUND(SUM(E3:E100),2)</f>
        <v>0</v>
      </c>
      <c r="F2" s="93">
        <f>ROUND(SUM(F3:F100),2)</f>
        <v>0</v>
      </c>
    </row>
    <row r="3" spans="1:6" ht="19.5" thickTop="1" x14ac:dyDescent="0.2">
      <c r="A3" s="161" t="s">
        <v>124</v>
      </c>
      <c r="B3" s="162"/>
      <c r="C3" s="162"/>
      <c r="D3" s="162"/>
      <c r="E3" s="123" t="s">
        <v>2</v>
      </c>
      <c r="F3" s="126">
        <f>SUM(E5:E13)</f>
        <v>0</v>
      </c>
    </row>
    <row r="4" spans="1:6" ht="33" customHeight="1" x14ac:dyDescent="0.2">
      <c r="A4" s="153" t="str">
        <f>Rozdelovnik!C3</f>
        <v>Výstavba nových fotovoltaických zdrojů v lokalitě Hradec Králové, U Fotochemy II</v>
      </c>
      <c r="B4" s="154"/>
      <c r="C4" s="154"/>
      <c r="D4" s="154"/>
      <c r="E4" s="124" t="s">
        <v>3</v>
      </c>
      <c r="F4" s="146"/>
    </row>
    <row r="5" spans="1:6" ht="15" x14ac:dyDescent="0.2">
      <c r="A5" s="150"/>
      <c r="B5" s="134"/>
      <c r="C5" s="135" t="s">
        <v>4</v>
      </c>
      <c r="D5" s="136"/>
      <c r="E5" s="85"/>
      <c r="F5" s="147"/>
    </row>
    <row r="6" spans="1:6" ht="15" x14ac:dyDescent="0.2">
      <c r="A6" s="150"/>
      <c r="B6" s="134"/>
      <c r="C6" s="135" t="s">
        <v>5</v>
      </c>
      <c r="D6" s="136"/>
      <c r="E6" s="85"/>
      <c r="F6" s="147"/>
    </row>
    <row r="7" spans="1:6" ht="15" x14ac:dyDescent="0.2">
      <c r="A7" s="150"/>
      <c r="B7" s="134"/>
      <c r="C7" s="135" t="s">
        <v>87</v>
      </c>
      <c r="D7" s="92"/>
      <c r="E7" s="85"/>
      <c r="F7" s="147"/>
    </row>
    <row r="8" spans="1:6" ht="15" x14ac:dyDescent="0.2">
      <c r="A8" s="150"/>
      <c r="B8" s="138" t="s">
        <v>98</v>
      </c>
      <c r="C8" s="135" t="s">
        <v>22</v>
      </c>
      <c r="D8" s="136"/>
      <c r="E8" s="117">
        <f>'SO98-98_1'!$K$2</f>
        <v>0</v>
      </c>
      <c r="F8" s="147"/>
    </row>
    <row r="9" spans="1:6" ht="15" x14ac:dyDescent="0.2">
      <c r="A9" s="150"/>
      <c r="B9" s="134" t="str">
        <f>'Požadavky na výkon a funkci D+B'!A5</f>
        <v>PS 01-01-01</v>
      </c>
      <c r="C9" s="135" t="str">
        <f>'Požadavky na výkon a funkci D+B'!B5</f>
        <v>Fotovoltaická elektrárna (FVE)</v>
      </c>
      <c r="D9" s="136"/>
      <c r="E9" s="117">
        <f>'Požadavky na výkon a funkci D+B'!E5</f>
        <v>0</v>
      </c>
      <c r="F9" s="147"/>
    </row>
    <row r="10" spans="1:6" ht="15" x14ac:dyDescent="0.2">
      <c r="A10" s="150"/>
      <c r="B10" s="134" t="str">
        <f>'Požadavky na výkon a funkci D+B'!A6</f>
        <v>PS 01-02-01</v>
      </c>
      <c r="C10" s="135" t="str">
        <f>'Požadavky na výkon a funkci D+B'!B6</f>
        <v>Systém kontroly, řízení a regulace</v>
      </c>
      <c r="D10" s="136"/>
      <c r="E10" s="117">
        <f>'Požadavky na výkon a funkci D+B'!E6</f>
        <v>0</v>
      </c>
      <c r="F10" s="147"/>
    </row>
    <row r="11" spans="1:6" ht="15" x14ac:dyDescent="0.2">
      <c r="A11" s="150"/>
      <c r="B11" s="134" t="str">
        <f>'Požadavky na výkon a funkci D+B'!A7</f>
        <v>PS 01-03-01</v>
      </c>
      <c r="C11" s="135" t="str">
        <f>'Požadavky na výkon a funkci D+B'!B7</f>
        <v>Úprava hromosvodu</v>
      </c>
      <c r="D11" s="136"/>
      <c r="E11" s="117">
        <f>'Požadavky na výkon a funkci D+B'!E7</f>
        <v>0</v>
      </c>
      <c r="F11" s="147"/>
    </row>
    <row r="12" spans="1:6" ht="15" x14ac:dyDescent="0.2">
      <c r="A12" s="150"/>
      <c r="B12" s="134" t="str">
        <f>'Požadavky na výkon a funkci D+B'!A8</f>
        <v>SO 01-01-01</v>
      </c>
      <c r="C12" s="135" t="str">
        <f>'Požadavky na výkon a funkci D+B'!B8</f>
        <v>Stavební  úpravy (úprava střechy, trafostanice, atd.)</v>
      </c>
      <c r="D12" s="136"/>
      <c r="E12" s="117">
        <f>'Požadavky na výkon a funkci D+B'!E8</f>
        <v>0</v>
      </c>
      <c r="F12" s="147"/>
    </row>
    <row r="13" spans="1:6" ht="15.75" thickBot="1" x14ac:dyDescent="0.25">
      <c r="A13" s="151"/>
      <c r="B13" s="139">
        <f>'Požadavky na výkon a funkci D+B'!A9</f>
        <v>0</v>
      </c>
      <c r="C13" s="135">
        <f>'Požadavky na výkon a funkci D+B'!B9</f>
        <v>0</v>
      </c>
      <c r="D13" s="140"/>
      <c r="E13" s="118">
        <f>'Požadavky na výkon a funkci D+B'!E9</f>
        <v>0</v>
      </c>
      <c r="F13" s="148"/>
    </row>
    <row r="14" spans="1:6" ht="19.5" thickTop="1" x14ac:dyDescent="0.2">
      <c r="A14" s="132" t="s">
        <v>125</v>
      </c>
      <c r="B14" s="133"/>
      <c r="C14" s="133"/>
      <c r="D14" s="133"/>
      <c r="E14" s="123" t="s">
        <v>2</v>
      </c>
      <c r="F14" s="126">
        <f>SUM(E16:E24)</f>
        <v>0</v>
      </c>
    </row>
    <row r="15" spans="1:6" ht="33" customHeight="1" x14ac:dyDescent="0.2">
      <c r="A15" s="153" t="str">
        <f>Rozdelovnik!C4</f>
        <v>Výstavba nových fotovoltaických zdrojů v lokalitě Pardubice, ul. Hlaváčova</v>
      </c>
      <c r="B15" s="154"/>
      <c r="C15" s="154"/>
      <c r="D15" s="154"/>
      <c r="E15" s="124" t="s">
        <v>3</v>
      </c>
      <c r="F15" s="146"/>
    </row>
    <row r="16" spans="1:6" ht="15" x14ac:dyDescent="0.2">
      <c r="A16" s="150"/>
      <c r="B16" s="134"/>
      <c r="C16" s="135" t="s">
        <v>4</v>
      </c>
      <c r="D16" s="136"/>
      <c r="E16" s="85"/>
      <c r="F16" s="147"/>
    </row>
    <row r="17" spans="1:6" ht="15" x14ac:dyDescent="0.2">
      <c r="A17" s="150"/>
      <c r="B17" s="134"/>
      <c r="C17" s="135" t="s">
        <v>5</v>
      </c>
      <c r="D17" s="136"/>
      <c r="E17" s="85"/>
      <c r="F17" s="147"/>
    </row>
    <row r="18" spans="1:6" ht="15" x14ac:dyDescent="0.2">
      <c r="A18" s="150"/>
      <c r="B18" s="134"/>
      <c r="C18" s="135" t="s">
        <v>87</v>
      </c>
      <c r="D18" s="92"/>
      <c r="E18" s="85"/>
      <c r="F18" s="147"/>
    </row>
    <row r="19" spans="1:6" ht="15" x14ac:dyDescent="0.2">
      <c r="A19" s="150"/>
      <c r="B19" s="138" t="s">
        <v>103</v>
      </c>
      <c r="C19" s="135" t="s">
        <v>22</v>
      </c>
      <c r="D19" s="136"/>
      <c r="E19" s="117">
        <f>'SO98-98_2'!$K$2</f>
        <v>0</v>
      </c>
      <c r="F19" s="147"/>
    </row>
    <row r="20" spans="1:6" ht="15" x14ac:dyDescent="0.2">
      <c r="A20" s="150"/>
      <c r="B20" s="134" t="str">
        <f>'Požadavky na výkon a funkci D+B'!A11</f>
        <v>PS 01-01-02</v>
      </c>
      <c r="C20" s="135" t="str">
        <f>'Požadavky na výkon a funkci D+B'!B11</f>
        <v>Fotovoltaická elektrárna (FVE)</v>
      </c>
      <c r="D20" s="136"/>
      <c r="E20" s="117">
        <f>'Požadavky na výkon a funkci D+B'!E11</f>
        <v>0</v>
      </c>
      <c r="F20" s="147"/>
    </row>
    <row r="21" spans="1:6" ht="15" x14ac:dyDescent="0.2">
      <c r="A21" s="150"/>
      <c r="B21" s="134" t="str">
        <f>'Požadavky na výkon a funkci D+B'!A12</f>
        <v>PS 01-02-02</v>
      </c>
      <c r="C21" s="135" t="str">
        <f>'Požadavky na výkon a funkci D+B'!B12</f>
        <v>Systém kontroly, řízení a regulace</v>
      </c>
      <c r="D21" s="136"/>
      <c r="E21" s="117">
        <f>'Požadavky na výkon a funkci D+B'!E12</f>
        <v>0</v>
      </c>
      <c r="F21" s="147"/>
    </row>
    <row r="22" spans="1:6" ht="15" x14ac:dyDescent="0.2">
      <c r="A22" s="150"/>
      <c r="B22" s="134" t="str">
        <f>'Požadavky na výkon a funkci D+B'!A13</f>
        <v>PS 01-03-02</v>
      </c>
      <c r="C22" s="135" t="str">
        <f>'Požadavky na výkon a funkci D+B'!B13</f>
        <v>Úprava hromosvodu</v>
      </c>
      <c r="D22" s="136"/>
      <c r="E22" s="117">
        <f>'Požadavky na výkon a funkci D+B'!E13</f>
        <v>0</v>
      </c>
      <c r="F22" s="147"/>
    </row>
    <row r="23" spans="1:6" ht="15" x14ac:dyDescent="0.2">
      <c r="A23" s="150"/>
      <c r="B23" s="134" t="str">
        <f>'Požadavky na výkon a funkci D+B'!A14</f>
        <v>SO 01-01-02</v>
      </c>
      <c r="C23" s="135" t="str">
        <f>'Požadavky na výkon a funkci D+B'!B14</f>
        <v>Stavební  úpravy (úprava střechy, trafostanice, atd.)</v>
      </c>
      <c r="D23" s="136"/>
      <c r="E23" s="117">
        <f>'Požadavky na výkon a funkci D+B'!E14</f>
        <v>0</v>
      </c>
      <c r="F23" s="147"/>
    </row>
    <row r="24" spans="1:6" ht="15.75" thickBot="1" x14ac:dyDescent="0.25">
      <c r="A24" s="151"/>
      <c r="B24" s="139">
        <f>'Požadavky na výkon a funkci D+B'!A15</f>
        <v>0</v>
      </c>
      <c r="C24" s="141">
        <f>'Požadavky na výkon a funkci D+B'!B15</f>
        <v>0</v>
      </c>
      <c r="D24" s="140"/>
      <c r="E24" s="118">
        <f>'Požadavky na výkon a funkci D+B'!E15</f>
        <v>0</v>
      </c>
      <c r="F24" s="148"/>
    </row>
    <row r="25" spans="1:6" ht="19.5" thickTop="1" x14ac:dyDescent="0.2">
      <c r="A25" s="132" t="s">
        <v>126</v>
      </c>
      <c r="B25" s="133"/>
      <c r="C25" s="133"/>
      <c r="D25" s="133"/>
      <c r="E25" s="123" t="s">
        <v>2</v>
      </c>
      <c r="F25" s="126">
        <f>SUM(E27:E35)</f>
        <v>0</v>
      </c>
    </row>
    <row r="26" spans="1:6" ht="33" customHeight="1" x14ac:dyDescent="0.2">
      <c r="A26" s="153" t="str">
        <f>Rozdelovnik!C5</f>
        <v>Výstavba nových fotovoltaických zdrojů v lokalitě Turnov, Nad Perchtou (integrované pracoviště)</v>
      </c>
      <c r="B26" s="154"/>
      <c r="C26" s="154"/>
      <c r="D26" s="154"/>
      <c r="E26" s="124" t="s">
        <v>3</v>
      </c>
      <c r="F26" s="146"/>
    </row>
    <row r="27" spans="1:6" ht="15" x14ac:dyDescent="0.2">
      <c r="A27" s="150"/>
      <c r="B27" s="134"/>
      <c r="C27" s="135" t="s">
        <v>4</v>
      </c>
      <c r="D27" s="136"/>
      <c r="E27" s="85"/>
      <c r="F27" s="147"/>
    </row>
    <row r="28" spans="1:6" ht="15" x14ac:dyDescent="0.2">
      <c r="A28" s="150"/>
      <c r="B28" s="134"/>
      <c r="C28" s="135" t="s">
        <v>5</v>
      </c>
      <c r="D28" s="136"/>
      <c r="E28" s="85"/>
      <c r="F28" s="147"/>
    </row>
    <row r="29" spans="1:6" ht="15" x14ac:dyDescent="0.2">
      <c r="A29" s="150"/>
      <c r="B29" s="134"/>
      <c r="C29" s="135" t="s">
        <v>87</v>
      </c>
      <c r="D29" s="92"/>
      <c r="E29" s="85"/>
      <c r="F29" s="147"/>
    </row>
    <row r="30" spans="1:6" ht="15" x14ac:dyDescent="0.2">
      <c r="A30" s="150"/>
      <c r="B30" s="138" t="s">
        <v>108</v>
      </c>
      <c r="C30" s="135" t="s">
        <v>22</v>
      </c>
      <c r="D30" s="136"/>
      <c r="E30" s="117">
        <f>'SO98-98_3'!$K$2</f>
        <v>0</v>
      </c>
      <c r="F30" s="147"/>
    </row>
    <row r="31" spans="1:6" ht="15" x14ac:dyDescent="0.2">
      <c r="A31" s="150"/>
      <c r="B31" s="134" t="str">
        <f>'Požadavky na výkon a funkci D+B'!A17</f>
        <v>PS 01-01-03</v>
      </c>
      <c r="C31" s="135" t="str">
        <f>'Požadavky na výkon a funkci D+B'!B17</f>
        <v>Fotovoltaická elektrárna (FVE)</v>
      </c>
      <c r="D31" s="136"/>
      <c r="E31" s="117">
        <f>'Požadavky na výkon a funkci D+B'!E17</f>
        <v>0</v>
      </c>
      <c r="F31" s="147"/>
    </row>
    <row r="32" spans="1:6" ht="15" x14ac:dyDescent="0.2">
      <c r="A32" s="150"/>
      <c r="B32" s="134" t="str">
        <f>'Požadavky na výkon a funkci D+B'!A18</f>
        <v>PS 01-02-03</v>
      </c>
      <c r="C32" s="135" t="str">
        <f>'Požadavky na výkon a funkci D+B'!B18</f>
        <v>Systém kontroly, řízení a regulace</v>
      </c>
      <c r="D32" s="136"/>
      <c r="E32" s="117">
        <f>'Požadavky na výkon a funkci D+B'!E18</f>
        <v>0</v>
      </c>
      <c r="F32" s="147"/>
    </row>
    <row r="33" spans="1:6" ht="15" x14ac:dyDescent="0.2">
      <c r="A33" s="150"/>
      <c r="B33" s="134" t="str">
        <f>'Požadavky na výkon a funkci D+B'!A19</f>
        <v>PS 01-03-03</v>
      </c>
      <c r="C33" s="135" t="str">
        <f>'Požadavky na výkon a funkci D+B'!B19</f>
        <v>Úprava hromosvodu</v>
      </c>
      <c r="D33" s="136"/>
      <c r="E33" s="117">
        <f>'Požadavky na výkon a funkci D+B'!E19</f>
        <v>0</v>
      </c>
      <c r="F33" s="147"/>
    </row>
    <row r="34" spans="1:6" ht="15" x14ac:dyDescent="0.2">
      <c r="A34" s="150"/>
      <c r="B34" s="134" t="str">
        <f>'Požadavky na výkon a funkci D+B'!A20</f>
        <v>SO 01-01-03</v>
      </c>
      <c r="C34" s="135" t="str">
        <f>'Požadavky na výkon a funkci D+B'!B20</f>
        <v>Stavební  úpravy (úprava střechy, trafostanice, atd.)</v>
      </c>
      <c r="D34" s="136"/>
      <c r="E34" s="117">
        <f>'Požadavky na výkon a funkci D+B'!E20</f>
        <v>0</v>
      </c>
      <c r="F34" s="147"/>
    </row>
    <row r="35" spans="1:6" ht="15.75" thickBot="1" x14ac:dyDescent="0.25">
      <c r="A35" s="151"/>
      <c r="B35" s="139">
        <f>'Požadavky na výkon a funkci D+B'!A21</f>
        <v>0</v>
      </c>
      <c r="C35" s="141">
        <f>'Požadavky na výkon a funkci D+B'!B21</f>
        <v>0</v>
      </c>
      <c r="D35" s="140"/>
      <c r="E35" s="118">
        <f>'Požadavky na výkon a funkci D+B'!E21</f>
        <v>0</v>
      </c>
      <c r="F35" s="148"/>
    </row>
    <row r="36" spans="1:6" ht="19.5" hidden="1" thickTop="1" x14ac:dyDescent="0.2">
      <c r="A36" s="132" t="s">
        <v>127</v>
      </c>
      <c r="B36" s="133"/>
      <c r="C36" s="133"/>
      <c r="D36" s="133"/>
      <c r="E36" s="123" t="s">
        <v>2</v>
      </c>
      <c r="F36" s="126">
        <f>SUM(E38:E46)</f>
        <v>0</v>
      </c>
    </row>
    <row r="37" spans="1:6" ht="33" hidden="1" customHeight="1" x14ac:dyDescent="0.2">
      <c r="A37" s="153">
        <f>Rozdelovnik!C6</f>
        <v>0</v>
      </c>
      <c r="B37" s="154"/>
      <c r="C37" s="154"/>
      <c r="D37" s="154"/>
      <c r="E37" s="124" t="s">
        <v>3</v>
      </c>
      <c r="F37" s="146"/>
    </row>
    <row r="38" spans="1:6" ht="15" hidden="1" x14ac:dyDescent="0.2">
      <c r="A38" s="150"/>
      <c r="B38" s="134"/>
      <c r="C38" s="135" t="s">
        <v>4</v>
      </c>
      <c r="D38" s="136"/>
      <c r="E38" s="129">
        <v>0</v>
      </c>
      <c r="F38" s="147"/>
    </row>
    <row r="39" spans="1:6" ht="15" hidden="1" x14ac:dyDescent="0.2">
      <c r="A39" s="150"/>
      <c r="B39" s="134"/>
      <c r="C39" s="135" t="s">
        <v>5</v>
      </c>
      <c r="D39" s="136"/>
      <c r="E39" s="129">
        <v>0</v>
      </c>
      <c r="F39" s="147"/>
    </row>
    <row r="40" spans="1:6" ht="15" hidden="1" x14ac:dyDescent="0.2">
      <c r="A40" s="150"/>
      <c r="B40" s="134"/>
      <c r="C40" s="135" t="s">
        <v>87</v>
      </c>
      <c r="D40" s="137">
        <v>0</v>
      </c>
      <c r="E40" s="129">
        <v>0</v>
      </c>
      <c r="F40" s="147"/>
    </row>
    <row r="41" spans="1:6" ht="15" hidden="1" x14ac:dyDescent="0.2">
      <c r="A41" s="150"/>
      <c r="B41" s="134" t="s">
        <v>115</v>
      </c>
      <c r="C41" s="135" t="s">
        <v>22</v>
      </c>
      <c r="D41" s="136"/>
      <c r="E41" s="117">
        <f>'SO98-98_4'!$K$2</f>
        <v>0</v>
      </c>
      <c r="F41" s="147"/>
    </row>
    <row r="42" spans="1:6" ht="15" hidden="1" x14ac:dyDescent="0.2">
      <c r="A42" s="150"/>
      <c r="B42" s="134" t="str">
        <f>'Požadavky na výkon a funkci D+B'!A23</f>
        <v>PS 01-01-04</v>
      </c>
      <c r="C42" s="135" t="str">
        <f>'Požadavky na výkon a funkci D+B'!B23</f>
        <v>Fotovoltaická elektrárna (FVE)</v>
      </c>
      <c r="D42" s="136"/>
      <c r="E42" s="117">
        <f>'Požadavky na výkon a funkci D+B'!E23</f>
        <v>0</v>
      </c>
      <c r="F42" s="147"/>
    </row>
    <row r="43" spans="1:6" ht="15" hidden="1" x14ac:dyDescent="0.2">
      <c r="A43" s="150"/>
      <c r="B43" s="134" t="str">
        <f>'Požadavky na výkon a funkci D+B'!A24</f>
        <v>PS 01-02-04</v>
      </c>
      <c r="C43" s="135" t="str">
        <f>'Požadavky na výkon a funkci D+B'!B24</f>
        <v>Systém kontroly, řízení a regulace</v>
      </c>
      <c r="D43" s="136"/>
      <c r="E43" s="117">
        <f>'Požadavky na výkon a funkci D+B'!E24</f>
        <v>0</v>
      </c>
      <c r="F43" s="147"/>
    </row>
    <row r="44" spans="1:6" ht="15" hidden="1" x14ac:dyDescent="0.2">
      <c r="A44" s="150"/>
      <c r="B44" s="134" t="str">
        <f>'Požadavky na výkon a funkci D+B'!A25</f>
        <v>PS 01-03-04</v>
      </c>
      <c r="C44" s="135" t="str">
        <f>'Požadavky na výkon a funkci D+B'!B25</f>
        <v>Úprava hromosvodu</v>
      </c>
      <c r="D44" s="136"/>
      <c r="E44" s="117">
        <f>'Požadavky na výkon a funkci D+B'!E25</f>
        <v>0</v>
      </c>
      <c r="F44" s="147"/>
    </row>
    <row r="45" spans="1:6" ht="15" hidden="1" x14ac:dyDescent="0.2">
      <c r="A45" s="150"/>
      <c r="B45" s="134" t="str">
        <f>'Požadavky na výkon a funkci D+B'!A26</f>
        <v>SO 01-01-04</v>
      </c>
      <c r="C45" s="135" t="str">
        <f>'Požadavky na výkon a funkci D+B'!B26</f>
        <v>Stavební  úpravy (úprava střechy, trafostanice, atd.)</v>
      </c>
      <c r="D45" s="136"/>
      <c r="E45" s="117">
        <f>'Požadavky na výkon a funkci D+B'!E26</f>
        <v>0</v>
      </c>
      <c r="F45" s="147"/>
    </row>
    <row r="46" spans="1:6" ht="15.75" hidden="1" thickBot="1" x14ac:dyDescent="0.25">
      <c r="A46" s="151"/>
      <c r="B46" s="139">
        <f>'Požadavky na výkon a funkci D+B'!A27</f>
        <v>0</v>
      </c>
      <c r="C46" s="141">
        <f>'Požadavky na výkon a funkci D+B'!B27</f>
        <v>0</v>
      </c>
      <c r="D46" s="140"/>
      <c r="E46" s="118">
        <f>'Požadavky na výkon a funkci D+B'!E27</f>
        <v>0</v>
      </c>
      <c r="F46" s="148"/>
    </row>
    <row r="47" spans="1:6" ht="19.5" hidden="1" thickTop="1" x14ac:dyDescent="0.2">
      <c r="A47" s="132" t="s">
        <v>128</v>
      </c>
      <c r="B47" s="133"/>
      <c r="C47" s="133"/>
      <c r="D47" s="133"/>
      <c r="E47" s="123" t="s">
        <v>2</v>
      </c>
      <c r="F47" s="126">
        <f>SUM(E49:E57)</f>
        <v>0</v>
      </c>
    </row>
    <row r="48" spans="1:6" ht="33" hidden="1" customHeight="1" x14ac:dyDescent="0.2">
      <c r="A48" s="153">
        <f>Rozdelovnik!C7</f>
        <v>0</v>
      </c>
      <c r="B48" s="154"/>
      <c r="C48" s="154"/>
      <c r="D48" s="154"/>
      <c r="E48" s="124" t="s">
        <v>3</v>
      </c>
      <c r="F48" s="146"/>
    </row>
    <row r="49" spans="1:6" ht="15" hidden="1" x14ac:dyDescent="0.2">
      <c r="A49" s="150"/>
      <c r="B49" s="134"/>
      <c r="C49" s="135" t="s">
        <v>4</v>
      </c>
      <c r="D49" s="136"/>
      <c r="E49" s="129">
        <v>0</v>
      </c>
      <c r="F49" s="147"/>
    </row>
    <row r="50" spans="1:6" ht="15" hidden="1" x14ac:dyDescent="0.2">
      <c r="A50" s="150"/>
      <c r="B50" s="134"/>
      <c r="C50" s="135" t="s">
        <v>5</v>
      </c>
      <c r="D50" s="136"/>
      <c r="E50" s="129">
        <v>0</v>
      </c>
      <c r="F50" s="147"/>
    </row>
    <row r="51" spans="1:6" ht="15" hidden="1" x14ac:dyDescent="0.2">
      <c r="A51" s="150"/>
      <c r="B51" s="134"/>
      <c r="C51" s="135" t="s">
        <v>87</v>
      </c>
      <c r="D51" s="137">
        <v>0</v>
      </c>
      <c r="E51" s="129">
        <v>0</v>
      </c>
      <c r="F51" s="147"/>
    </row>
    <row r="52" spans="1:6" ht="15" hidden="1" x14ac:dyDescent="0.2">
      <c r="A52" s="150"/>
      <c r="B52" s="134" t="s">
        <v>113</v>
      </c>
      <c r="C52" s="135" t="s">
        <v>22</v>
      </c>
      <c r="D52" s="136"/>
      <c r="E52" s="117">
        <f>'SO98-98_5'!$K$2</f>
        <v>0</v>
      </c>
      <c r="F52" s="147"/>
    </row>
    <row r="53" spans="1:6" ht="15" hidden="1" x14ac:dyDescent="0.2">
      <c r="A53" s="150"/>
      <c r="B53" s="134" t="str">
        <f>'Požadavky na výkon a funkci D+B'!A29</f>
        <v>PS 01-01-05</v>
      </c>
      <c r="C53" s="135" t="str">
        <f>'Požadavky na výkon a funkci D+B'!B29</f>
        <v>Fotovoltaická elektrárna (FVE)</v>
      </c>
      <c r="D53" s="136"/>
      <c r="E53" s="117">
        <f>'Požadavky na výkon a funkci D+B'!E29</f>
        <v>0</v>
      </c>
      <c r="F53" s="147"/>
    </row>
    <row r="54" spans="1:6" ht="15" hidden="1" x14ac:dyDescent="0.2">
      <c r="A54" s="150"/>
      <c r="B54" s="134" t="str">
        <f>'Požadavky na výkon a funkci D+B'!A30</f>
        <v>PS 01-02-05</v>
      </c>
      <c r="C54" s="135" t="str">
        <f>'Požadavky na výkon a funkci D+B'!B30</f>
        <v>Systém kontroly, řízení a regulace</v>
      </c>
      <c r="D54" s="136"/>
      <c r="E54" s="117">
        <f>'Požadavky na výkon a funkci D+B'!E30</f>
        <v>0</v>
      </c>
      <c r="F54" s="147"/>
    </row>
    <row r="55" spans="1:6" ht="15" hidden="1" x14ac:dyDescent="0.2">
      <c r="A55" s="150"/>
      <c r="B55" s="134" t="str">
        <f>'Požadavky na výkon a funkci D+B'!A31</f>
        <v>PS 01-03-05</v>
      </c>
      <c r="C55" s="135" t="str">
        <f>'Požadavky na výkon a funkci D+B'!B31</f>
        <v>Úprava hromosvodu</v>
      </c>
      <c r="D55" s="136"/>
      <c r="E55" s="117">
        <f>'Požadavky na výkon a funkci D+B'!E31</f>
        <v>0</v>
      </c>
      <c r="F55" s="147"/>
    </row>
    <row r="56" spans="1:6" ht="15" hidden="1" x14ac:dyDescent="0.2">
      <c r="A56" s="150"/>
      <c r="B56" s="134" t="str">
        <f>'Požadavky na výkon a funkci D+B'!A32</f>
        <v>SO 01-01-05</v>
      </c>
      <c r="C56" s="135" t="str">
        <f>'Požadavky na výkon a funkci D+B'!B32</f>
        <v>Stavební  úpravy (úprava střechy, trafostanice, atd.)</v>
      </c>
      <c r="D56" s="136"/>
      <c r="E56" s="117">
        <f>'Požadavky na výkon a funkci D+B'!E32</f>
        <v>0</v>
      </c>
      <c r="F56" s="147"/>
    </row>
    <row r="57" spans="1:6" ht="15.75" hidden="1" thickBot="1" x14ac:dyDescent="0.25">
      <c r="A57" s="151"/>
      <c r="B57" s="139">
        <f>'Požadavky na výkon a funkci D+B'!A33</f>
        <v>0</v>
      </c>
      <c r="C57" s="141">
        <f>'Požadavky na výkon a funkci D+B'!B33</f>
        <v>0</v>
      </c>
      <c r="D57" s="140"/>
      <c r="E57" s="118">
        <f>'Požadavky na výkon a funkci D+B'!E33</f>
        <v>0</v>
      </c>
      <c r="F57" s="148"/>
    </row>
    <row r="58" spans="1:6" ht="19.5" hidden="1" thickTop="1" x14ac:dyDescent="0.2">
      <c r="A58" s="132" t="s">
        <v>129</v>
      </c>
      <c r="B58" s="133"/>
      <c r="C58" s="133"/>
      <c r="D58" s="133"/>
      <c r="E58" s="123" t="s">
        <v>2</v>
      </c>
      <c r="F58" s="126">
        <f>SUM(E60:E68)</f>
        <v>0</v>
      </c>
    </row>
    <row r="59" spans="1:6" ht="33" hidden="1" customHeight="1" x14ac:dyDescent="0.2">
      <c r="A59" s="153">
        <f>Rozdelovnik!C8</f>
        <v>0</v>
      </c>
      <c r="B59" s="154"/>
      <c r="C59" s="154"/>
      <c r="D59" s="154"/>
      <c r="E59" s="124" t="s">
        <v>3</v>
      </c>
      <c r="F59" s="146"/>
    </row>
    <row r="60" spans="1:6" ht="15" hidden="1" x14ac:dyDescent="0.2">
      <c r="A60" s="150"/>
      <c r="B60" s="134"/>
      <c r="C60" s="135" t="s">
        <v>4</v>
      </c>
      <c r="D60" s="136"/>
      <c r="E60" s="129">
        <v>0</v>
      </c>
      <c r="F60" s="147"/>
    </row>
    <row r="61" spans="1:6" ht="15" hidden="1" x14ac:dyDescent="0.2">
      <c r="A61" s="150"/>
      <c r="B61" s="134"/>
      <c r="C61" s="135" t="s">
        <v>5</v>
      </c>
      <c r="D61" s="136"/>
      <c r="E61" s="129">
        <v>0</v>
      </c>
      <c r="F61" s="147"/>
    </row>
    <row r="62" spans="1:6" ht="15" hidden="1" x14ac:dyDescent="0.2">
      <c r="A62" s="150"/>
      <c r="B62" s="134"/>
      <c r="C62" s="135" t="s">
        <v>87</v>
      </c>
      <c r="D62" s="137">
        <v>0</v>
      </c>
      <c r="E62" s="129">
        <v>0</v>
      </c>
      <c r="F62" s="147"/>
    </row>
    <row r="63" spans="1:6" ht="15" hidden="1" x14ac:dyDescent="0.2">
      <c r="A63" s="150"/>
      <c r="B63" s="134" t="s">
        <v>123</v>
      </c>
      <c r="C63" s="135" t="s">
        <v>22</v>
      </c>
      <c r="D63" s="136"/>
      <c r="E63" s="117">
        <f>'SO98-98_6'!$K$2</f>
        <v>0</v>
      </c>
      <c r="F63" s="147"/>
    </row>
    <row r="64" spans="1:6" ht="15" hidden="1" x14ac:dyDescent="0.2">
      <c r="A64" s="150"/>
      <c r="B64" s="134" t="str">
        <f>'Požadavky na výkon a funkci D+B'!A35</f>
        <v>PS 01-01-06</v>
      </c>
      <c r="C64" s="135" t="str">
        <f>'Požadavky na výkon a funkci D+B'!B35</f>
        <v>Fotovoltaická elektrárna (FVE)</v>
      </c>
      <c r="D64" s="136"/>
      <c r="E64" s="117">
        <f>'Požadavky na výkon a funkci D+B'!E35</f>
        <v>0</v>
      </c>
      <c r="F64" s="147"/>
    </row>
    <row r="65" spans="1:6" ht="15" hidden="1" x14ac:dyDescent="0.2">
      <c r="A65" s="150"/>
      <c r="B65" s="134" t="str">
        <f>'Požadavky na výkon a funkci D+B'!A36</f>
        <v>PS 01-02-06</v>
      </c>
      <c r="C65" s="135" t="str">
        <f>'Požadavky na výkon a funkci D+B'!B36</f>
        <v>Systém kontroly, řízení a regulace</v>
      </c>
      <c r="D65" s="136"/>
      <c r="E65" s="117">
        <f>'Požadavky na výkon a funkci D+B'!E36</f>
        <v>0</v>
      </c>
      <c r="F65" s="147"/>
    </row>
    <row r="66" spans="1:6" ht="15" hidden="1" x14ac:dyDescent="0.2">
      <c r="A66" s="150"/>
      <c r="B66" s="134" t="str">
        <f>'Požadavky na výkon a funkci D+B'!A37</f>
        <v>PS 01-03-06</v>
      </c>
      <c r="C66" s="135" t="str">
        <f>'Požadavky na výkon a funkci D+B'!B37</f>
        <v>Úprava hromosvodu</v>
      </c>
      <c r="D66" s="136"/>
      <c r="E66" s="117">
        <f>'Požadavky na výkon a funkci D+B'!E37</f>
        <v>0</v>
      </c>
      <c r="F66" s="147"/>
    </row>
    <row r="67" spans="1:6" ht="15" hidden="1" x14ac:dyDescent="0.2">
      <c r="A67" s="150"/>
      <c r="B67" s="134" t="str">
        <f>'Požadavky na výkon a funkci D+B'!A38</f>
        <v>SO 01-01-06</v>
      </c>
      <c r="C67" s="135" t="str">
        <f>'Požadavky na výkon a funkci D+B'!B38</f>
        <v>Stavební  úpravy (úprava střechy, trafostanice, atd.)</v>
      </c>
      <c r="D67" s="136"/>
      <c r="E67" s="117">
        <f>'Požadavky na výkon a funkci D+B'!E38</f>
        <v>0</v>
      </c>
      <c r="F67" s="147"/>
    </row>
    <row r="68" spans="1:6" ht="15.75" hidden="1" thickBot="1" x14ac:dyDescent="0.25">
      <c r="A68" s="152"/>
      <c r="B68" s="142">
        <f>'Požadavky na výkon a funkci D+B'!A39</f>
        <v>0</v>
      </c>
      <c r="C68" s="143">
        <f>'Požadavky na výkon a funkci D+B'!B39</f>
        <v>0</v>
      </c>
      <c r="D68" s="144"/>
      <c r="E68" s="130">
        <f>'Požadavky na výkon a funkci D+B'!E39</f>
        <v>0</v>
      </c>
      <c r="F68" s="149"/>
    </row>
    <row r="69" spans="1:6" ht="13.5" thickTop="1" x14ac:dyDescent="0.2"/>
  </sheetData>
  <sheetProtection algorithmName="SHA-512" hashValue="n8+m4De/Xvc6yFDKqB515gz3iil7moBEYQglPFkKzw3tC952c6XRJQuYASBPjG+JUuDoYUcbHZdrAu7j0XHDqQ==" saltValue="gt+1V0e1Drut3ztmqj8oWQ==" spinCount="100000" sheet="1" objects="1" scenarios="1"/>
  <mergeCells count="21">
    <mergeCell ref="A2:D2"/>
    <mergeCell ref="A1:D1"/>
    <mergeCell ref="A5:A13"/>
    <mergeCell ref="F4:F13"/>
    <mergeCell ref="F15:F24"/>
    <mergeCell ref="A3:D3"/>
    <mergeCell ref="A4:D4"/>
    <mergeCell ref="A15:D15"/>
    <mergeCell ref="A16:A24"/>
    <mergeCell ref="F26:F35"/>
    <mergeCell ref="F37:F46"/>
    <mergeCell ref="F48:F57"/>
    <mergeCell ref="F59:F68"/>
    <mergeCell ref="A27:A35"/>
    <mergeCell ref="A38:A46"/>
    <mergeCell ref="A49:A57"/>
    <mergeCell ref="A60:A68"/>
    <mergeCell ref="A26:D26"/>
    <mergeCell ref="A37:D37"/>
    <mergeCell ref="A48:D48"/>
    <mergeCell ref="A59:D59"/>
  </mergeCells>
  <pageMargins left="0.70866141732283472" right="0.70866141732283472" top="0.78740157480314965" bottom="0.78740157480314965" header="0.31496062992125984" footer="0.31496062992125984"/>
  <pageSetup paperSize="9" scale="70" fitToHeight="2" orientation="portrait" r:id="rId1"/>
  <rowBreaks count="1" manualBreakCount="1">
    <brk id="35"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1:E41"/>
  <sheetViews>
    <sheetView view="pageBreakPreview" zoomScale="70" zoomScaleNormal="100" zoomScaleSheetLayoutView="70" workbookViewId="0">
      <selection activeCell="E5" sqref="E5"/>
    </sheetView>
  </sheetViews>
  <sheetFormatPr defaultRowHeight="12.75" x14ac:dyDescent="0.2"/>
  <cols>
    <col min="1" max="1" width="10.375" customWidth="1"/>
    <col min="2" max="2" width="13.625" style="90" customWidth="1"/>
    <col min="3" max="3" width="59.5" style="90" customWidth="1"/>
    <col min="4" max="4" width="15.25" style="90" customWidth="1"/>
    <col min="5" max="5" width="24" style="96" customWidth="1"/>
  </cols>
  <sheetData>
    <row r="1" spans="1:5" ht="39.75" customHeight="1" thickBot="1" x14ac:dyDescent="0.25">
      <c r="A1" s="166" t="s">
        <v>6</v>
      </c>
      <c r="B1" s="167"/>
      <c r="C1" s="167"/>
      <c r="D1" s="97" t="s">
        <v>16</v>
      </c>
      <c r="E1" s="94">
        <f>SUM(E4:E39)</f>
        <v>0</v>
      </c>
    </row>
    <row r="2" spans="1:5" ht="21" x14ac:dyDescent="0.2">
      <c r="A2" s="86"/>
      <c r="B2" s="87"/>
      <c r="C2" s="168"/>
      <c r="D2" s="169"/>
      <c r="E2" s="95"/>
    </row>
    <row r="3" spans="1:5" s="101" customFormat="1" ht="38.25" thickBot="1" x14ac:dyDescent="0.25">
      <c r="A3" s="100" t="s">
        <v>7</v>
      </c>
      <c r="B3" s="98" t="s">
        <v>8</v>
      </c>
      <c r="C3" s="88" t="s">
        <v>9</v>
      </c>
      <c r="D3" s="89" t="s">
        <v>10</v>
      </c>
      <c r="E3" s="99" t="s">
        <v>11</v>
      </c>
    </row>
    <row r="4" spans="1:5" ht="33" customHeight="1" thickTop="1" thickBot="1" x14ac:dyDescent="0.25">
      <c r="A4" s="163" t="str">
        <f>Rozdelovnik!C3</f>
        <v>Výstavba nových fotovoltaických zdrojů v lokalitě Hradec Králové, U Fotochemy II</v>
      </c>
      <c r="B4" s="164"/>
      <c r="C4" s="164"/>
      <c r="D4" s="164"/>
      <c r="E4" s="165"/>
    </row>
    <row r="5" spans="1:5" ht="219" customHeight="1" thickTop="1" x14ac:dyDescent="0.2">
      <c r="A5" s="102" t="s">
        <v>94</v>
      </c>
      <c r="B5" s="103" t="s">
        <v>12</v>
      </c>
      <c r="C5" s="104" t="s">
        <v>141</v>
      </c>
      <c r="D5" s="105"/>
      <c r="E5" s="120"/>
    </row>
    <row r="6" spans="1:5" ht="267.75" customHeight="1" x14ac:dyDescent="0.2">
      <c r="A6" s="107" t="s">
        <v>95</v>
      </c>
      <c r="B6" s="108" t="s">
        <v>13</v>
      </c>
      <c r="C6" s="109" t="s">
        <v>137</v>
      </c>
      <c r="D6" s="110"/>
      <c r="E6" s="121"/>
    </row>
    <row r="7" spans="1:5" ht="63.75" customHeight="1" x14ac:dyDescent="0.2">
      <c r="A7" s="107" t="s">
        <v>96</v>
      </c>
      <c r="B7" s="108" t="s">
        <v>14</v>
      </c>
      <c r="C7" s="109" t="s">
        <v>83</v>
      </c>
      <c r="D7" s="110"/>
      <c r="E7" s="121"/>
    </row>
    <row r="8" spans="1:5" ht="111.75" customHeight="1" x14ac:dyDescent="0.2">
      <c r="A8" s="107" t="s">
        <v>97</v>
      </c>
      <c r="B8" s="108" t="s">
        <v>15</v>
      </c>
      <c r="C8" s="109" t="s">
        <v>142</v>
      </c>
      <c r="D8" s="110"/>
      <c r="E8" s="121"/>
    </row>
    <row r="9" spans="1:5" ht="19.5" thickBot="1" x14ac:dyDescent="0.25">
      <c r="A9" s="112"/>
      <c r="B9" s="113"/>
      <c r="C9" s="114"/>
      <c r="D9" s="115"/>
      <c r="E9" s="122"/>
    </row>
    <row r="10" spans="1:5" ht="33" customHeight="1" thickTop="1" thickBot="1" x14ac:dyDescent="0.25">
      <c r="A10" s="163" t="str">
        <f>Rozdelovnik!C4</f>
        <v>Výstavba nových fotovoltaických zdrojů v lokalitě Pardubice, ul. Hlaváčova</v>
      </c>
      <c r="B10" s="164"/>
      <c r="C10" s="164"/>
      <c r="D10" s="164"/>
      <c r="E10" s="165"/>
    </row>
    <row r="11" spans="1:5" ht="222.75" customHeight="1" thickTop="1" x14ac:dyDescent="0.2">
      <c r="A11" s="102" t="s">
        <v>99</v>
      </c>
      <c r="B11" s="103" t="s">
        <v>12</v>
      </c>
      <c r="C11" s="104" t="s">
        <v>136</v>
      </c>
      <c r="D11" s="105"/>
      <c r="E11" s="120"/>
    </row>
    <row r="12" spans="1:5" ht="273" customHeight="1" x14ac:dyDescent="0.2">
      <c r="A12" s="107" t="s">
        <v>100</v>
      </c>
      <c r="B12" s="108" t="s">
        <v>13</v>
      </c>
      <c r="C12" s="109" t="s">
        <v>137</v>
      </c>
      <c r="D12" s="110"/>
      <c r="E12" s="121"/>
    </row>
    <row r="13" spans="1:5" ht="63" customHeight="1" x14ac:dyDescent="0.2">
      <c r="A13" s="107" t="s">
        <v>101</v>
      </c>
      <c r="B13" s="108" t="s">
        <v>14</v>
      </c>
      <c r="C13" s="109" t="s">
        <v>83</v>
      </c>
      <c r="D13" s="110"/>
      <c r="E13" s="121"/>
    </row>
    <row r="14" spans="1:5" ht="94.5" x14ac:dyDescent="0.2">
      <c r="A14" s="107" t="s">
        <v>102</v>
      </c>
      <c r="B14" s="108" t="s">
        <v>15</v>
      </c>
      <c r="C14" s="109" t="s">
        <v>138</v>
      </c>
      <c r="D14" s="110"/>
      <c r="E14" s="121"/>
    </row>
    <row r="15" spans="1:5" ht="19.5" thickBot="1" x14ac:dyDescent="0.25">
      <c r="A15" s="112"/>
      <c r="B15" s="113"/>
      <c r="C15" s="114"/>
      <c r="D15" s="115"/>
      <c r="E15" s="122"/>
    </row>
    <row r="16" spans="1:5" ht="33" customHeight="1" thickTop="1" thickBot="1" x14ac:dyDescent="0.25">
      <c r="A16" s="163" t="str">
        <f>Rozdelovnik!C5</f>
        <v>Výstavba nových fotovoltaických zdrojů v lokalitě Turnov, Nad Perchtou (integrované pracoviště)</v>
      </c>
      <c r="B16" s="164"/>
      <c r="C16" s="164"/>
      <c r="D16" s="164"/>
      <c r="E16" s="165"/>
    </row>
    <row r="17" spans="1:5" ht="219.75" customHeight="1" thickTop="1" x14ac:dyDescent="0.2">
      <c r="A17" s="102" t="s">
        <v>104</v>
      </c>
      <c r="B17" s="103" t="s">
        <v>12</v>
      </c>
      <c r="C17" s="104" t="s">
        <v>139</v>
      </c>
      <c r="D17" s="105"/>
      <c r="E17" s="120"/>
    </row>
    <row r="18" spans="1:5" ht="269.25" customHeight="1" x14ac:dyDescent="0.2">
      <c r="A18" s="107" t="s">
        <v>105</v>
      </c>
      <c r="B18" s="108" t="s">
        <v>13</v>
      </c>
      <c r="C18" s="109" t="s">
        <v>137</v>
      </c>
      <c r="D18" s="110"/>
      <c r="E18" s="121"/>
    </row>
    <row r="19" spans="1:5" ht="61.5" customHeight="1" x14ac:dyDescent="0.2">
      <c r="A19" s="107" t="s">
        <v>106</v>
      </c>
      <c r="B19" s="108" t="s">
        <v>14</v>
      </c>
      <c r="C19" s="109" t="s">
        <v>83</v>
      </c>
      <c r="D19" s="110"/>
      <c r="E19" s="121"/>
    </row>
    <row r="20" spans="1:5" ht="104.25" customHeight="1" x14ac:dyDescent="0.2">
      <c r="A20" s="107" t="s">
        <v>107</v>
      </c>
      <c r="B20" s="108" t="s">
        <v>15</v>
      </c>
      <c r="C20" s="109" t="s">
        <v>140</v>
      </c>
      <c r="D20" s="110"/>
      <c r="E20" s="121"/>
    </row>
    <row r="21" spans="1:5" ht="19.5" thickBot="1" x14ac:dyDescent="0.25">
      <c r="A21" s="112"/>
      <c r="B21" s="113"/>
      <c r="C21" s="114"/>
      <c r="D21" s="115"/>
      <c r="E21" s="122"/>
    </row>
    <row r="22" spans="1:5" ht="33" hidden="1" customHeight="1" thickTop="1" thickBot="1" x14ac:dyDescent="0.25">
      <c r="A22" s="163">
        <f>Rozdelovnik!C6</f>
        <v>0</v>
      </c>
      <c r="B22" s="164"/>
      <c r="C22" s="164"/>
      <c r="D22" s="164"/>
      <c r="E22" s="165"/>
    </row>
    <row r="23" spans="1:5" ht="192" hidden="1" thickTop="1" x14ac:dyDescent="0.2">
      <c r="A23" s="102" t="s">
        <v>109</v>
      </c>
      <c r="B23" s="103" t="s">
        <v>12</v>
      </c>
      <c r="C23" s="104" t="s">
        <v>81</v>
      </c>
      <c r="D23" s="105"/>
      <c r="E23" s="106"/>
    </row>
    <row r="24" spans="1:5" ht="255" hidden="1" x14ac:dyDescent="0.2">
      <c r="A24" s="107" t="s">
        <v>110</v>
      </c>
      <c r="B24" s="108" t="s">
        <v>13</v>
      </c>
      <c r="C24" s="109" t="s">
        <v>82</v>
      </c>
      <c r="D24" s="110"/>
      <c r="E24" s="111"/>
    </row>
    <row r="25" spans="1:5" ht="51" hidden="1" x14ac:dyDescent="0.2">
      <c r="A25" s="107" t="s">
        <v>111</v>
      </c>
      <c r="B25" s="108" t="s">
        <v>14</v>
      </c>
      <c r="C25" s="109" t="s">
        <v>83</v>
      </c>
      <c r="D25" s="110"/>
      <c r="E25" s="111"/>
    </row>
    <row r="26" spans="1:5" ht="94.5" hidden="1" x14ac:dyDescent="0.2">
      <c r="A26" s="107" t="s">
        <v>114</v>
      </c>
      <c r="B26" s="108" t="s">
        <v>15</v>
      </c>
      <c r="C26" s="109" t="s">
        <v>84</v>
      </c>
      <c r="D26" s="110"/>
      <c r="E26" s="111"/>
    </row>
    <row r="27" spans="1:5" ht="19.5" hidden="1" thickBot="1" x14ac:dyDescent="0.25">
      <c r="A27" s="112"/>
      <c r="B27" s="113"/>
      <c r="C27" s="114"/>
      <c r="D27" s="115"/>
      <c r="E27" s="116"/>
    </row>
    <row r="28" spans="1:5" ht="33" hidden="1" customHeight="1" thickTop="1" thickBot="1" x14ac:dyDescent="0.25">
      <c r="A28" s="163">
        <f>Rozdelovnik!C7</f>
        <v>0</v>
      </c>
      <c r="B28" s="164"/>
      <c r="C28" s="164"/>
      <c r="D28" s="164"/>
      <c r="E28" s="165"/>
    </row>
    <row r="29" spans="1:5" ht="192" hidden="1" thickTop="1" x14ac:dyDescent="0.2">
      <c r="A29" s="102" t="s">
        <v>116</v>
      </c>
      <c r="B29" s="103" t="s">
        <v>12</v>
      </c>
      <c r="C29" s="104" t="s">
        <v>81</v>
      </c>
      <c r="D29" s="105"/>
      <c r="E29" s="106"/>
    </row>
    <row r="30" spans="1:5" ht="255" hidden="1" x14ac:dyDescent="0.2">
      <c r="A30" s="107" t="s">
        <v>117</v>
      </c>
      <c r="B30" s="108" t="s">
        <v>13</v>
      </c>
      <c r="C30" s="109" t="s">
        <v>82</v>
      </c>
      <c r="D30" s="110"/>
      <c r="E30" s="111"/>
    </row>
    <row r="31" spans="1:5" ht="51" hidden="1" x14ac:dyDescent="0.2">
      <c r="A31" s="107" t="s">
        <v>118</v>
      </c>
      <c r="B31" s="108" t="s">
        <v>14</v>
      </c>
      <c r="C31" s="109" t="s">
        <v>83</v>
      </c>
      <c r="D31" s="110"/>
      <c r="E31" s="111"/>
    </row>
    <row r="32" spans="1:5" ht="94.5" hidden="1" x14ac:dyDescent="0.2">
      <c r="A32" s="107" t="s">
        <v>112</v>
      </c>
      <c r="B32" s="108" t="s">
        <v>15</v>
      </c>
      <c r="C32" s="109" t="s">
        <v>84</v>
      </c>
      <c r="D32" s="110"/>
      <c r="E32" s="111"/>
    </row>
    <row r="33" spans="1:5" ht="19.5" hidden="1" thickBot="1" x14ac:dyDescent="0.25">
      <c r="A33" s="112"/>
      <c r="B33" s="113"/>
      <c r="C33" s="114"/>
      <c r="D33" s="115"/>
      <c r="E33" s="116"/>
    </row>
    <row r="34" spans="1:5" ht="33" hidden="1" customHeight="1" thickTop="1" thickBot="1" x14ac:dyDescent="0.25">
      <c r="A34" s="163">
        <f>Rozdelovnik!C8</f>
        <v>0</v>
      </c>
      <c r="B34" s="164"/>
      <c r="C34" s="164"/>
      <c r="D34" s="164"/>
      <c r="E34" s="165"/>
    </row>
    <row r="35" spans="1:5" ht="192" hidden="1" thickTop="1" x14ac:dyDescent="0.2">
      <c r="A35" s="102" t="s">
        <v>119</v>
      </c>
      <c r="B35" s="103" t="s">
        <v>12</v>
      </c>
      <c r="C35" s="104" t="s">
        <v>81</v>
      </c>
      <c r="D35" s="105"/>
      <c r="E35" s="106"/>
    </row>
    <row r="36" spans="1:5" ht="255" hidden="1" x14ac:dyDescent="0.2">
      <c r="A36" s="107" t="s">
        <v>120</v>
      </c>
      <c r="B36" s="108" t="s">
        <v>13</v>
      </c>
      <c r="C36" s="109" t="s">
        <v>82</v>
      </c>
      <c r="D36" s="110"/>
      <c r="E36" s="111"/>
    </row>
    <row r="37" spans="1:5" ht="51" hidden="1" x14ac:dyDescent="0.2">
      <c r="A37" s="107" t="s">
        <v>121</v>
      </c>
      <c r="B37" s="108" t="s">
        <v>14</v>
      </c>
      <c r="C37" s="109" t="s">
        <v>83</v>
      </c>
      <c r="D37" s="110"/>
      <c r="E37" s="111"/>
    </row>
    <row r="38" spans="1:5" ht="94.5" hidden="1" x14ac:dyDescent="0.2">
      <c r="A38" s="107" t="s">
        <v>122</v>
      </c>
      <c r="B38" s="108" t="s">
        <v>15</v>
      </c>
      <c r="C38" s="109" t="s">
        <v>84</v>
      </c>
      <c r="D38" s="110"/>
      <c r="E38" s="111"/>
    </row>
    <row r="39" spans="1:5" ht="19.5" hidden="1" thickBot="1" x14ac:dyDescent="0.25">
      <c r="A39" s="112"/>
      <c r="B39" s="113"/>
      <c r="C39" s="114"/>
      <c r="D39" s="115"/>
      <c r="E39" s="116"/>
    </row>
    <row r="40" spans="1:5" ht="13.5" hidden="1" thickTop="1" x14ac:dyDescent="0.2"/>
    <row r="41" spans="1:5" ht="13.5" thickTop="1" x14ac:dyDescent="0.2"/>
  </sheetData>
  <sheetProtection algorithmName="SHA-512" hashValue="v4bkTZmPjPmWXI3tQVNlYcnX4pvuhfzOqexxI7cVLeVCveFz41NAtTtGYdWlnTH7BVtt16lxDnMt6gCWFObUZA==" saltValue="4SxjrCqIGL4H2426h8nnlQ==" spinCount="100000" sheet="1" objects="1" scenarios="1"/>
  <mergeCells count="8">
    <mergeCell ref="A28:E28"/>
    <mergeCell ref="A34:E34"/>
    <mergeCell ref="A1:C1"/>
    <mergeCell ref="C2:D2"/>
    <mergeCell ref="A4:E4"/>
    <mergeCell ref="A10:E10"/>
    <mergeCell ref="A16:E16"/>
    <mergeCell ref="A22:E22"/>
  </mergeCells>
  <pageMargins left="0.70866141732283472" right="0.70866141732283472" top="0.78740157480314965" bottom="0.78740157480314965" header="0.31496062992125984" footer="0.31496062992125984"/>
  <pageSetup paperSize="9" scale="51" fitToHeight="3" orientation="portrait" r:id="rId1"/>
  <rowBreaks count="2" manualBreakCount="2">
    <brk id="15" max="16383" man="1"/>
    <brk id="2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201" t="s">
        <v>17</v>
      </c>
      <c r="C1" s="202"/>
      <c r="D1" s="202"/>
      <c r="E1" s="2"/>
      <c r="F1" s="2" t="s">
        <v>18</v>
      </c>
      <c r="G1" s="2"/>
      <c r="H1" s="3"/>
      <c r="I1" s="4"/>
      <c r="J1" s="5"/>
      <c r="K1" s="5"/>
      <c r="L1" s="6" t="str">
        <f>D3</f>
        <v>SO 98-98-01</v>
      </c>
      <c r="M1" s="7"/>
    </row>
    <row r="2" spans="1:15" s="1" customFormat="1" ht="57" customHeight="1" thickTop="1" thickBot="1" x14ac:dyDescent="0.25">
      <c r="B2" s="203" t="s">
        <v>19</v>
      </c>
      <c r="C2" s="204"/>
      <c r="D2" s="8"/>
      <c r="E2" s="9"/>
      <c r="F2" s="91" t="str">
        <f>Rozdelovnik!C3</f>
        <v>Výstavba nových fotovoltaických zdrojů v lokalitě Hradec Králové, U Fotochemy II</v>
      </c>
      <c r="G2" s="10"/>
      <c r="H2" s="11"/>
      <c r="I2" s="205" t="s">
        <v>20</v>
      </c>
      <c r="J2" s="206"/>
      <c r="K2" s="207">
        <f>SUMIFS(L:L,B:B,"SOUČET")</f>
        <v>0</v>
      </c>
      <c r="L2" s="208"/>
    </row>
    <row r="3" spans="1:15" s="1" customFormat="1" ht="42.75" customHeight="1" thickTop="1" thickBot="1" x14ac:dyDescent="0.25">
      <c r="B3" s="12" t="s">
        <v>21</v>
      </c>
      <c r="C3" s="13"/>
      <c r="D3" s="209" t="s">
        <v>98</v>
      </c>
      <c r="E3" s="209"/>
      <c r="F3" s="14" t="s">
        <v>22</v>
      </c>
      <c r="G3" s="15"/>
      <c r="H3" s="16"/>
      <c r="I3" s="17"/>
      <c r="J3" s="18"/>
      <c r="K3" s="210"/>
      <c r="L3" s="211"/>
    </row>
    <row r="4" spans="1:15" s="1" customFormat="1" ht="18" customHeight="1" thickTop="1" x14ac:dyDescent="0.2">
      <c r="B4" s="192" t="s">
        <v>23</v>
      </c>
      <c r="C4" s="186"/>
      <c r="D4" s="193"/>
      <c r="E4" s="19" t="s">
        <v>24</v>
      </c>
      <c r="F4" s="20" t="s">
        <v>22</v>
      </c>
      <c r="G4" s="21"/>
      <c r="H4" s="22"/>
      <c r="I4" s="194" t="s">
        <v>25</v>
      </c>
      <c r="J4" s="195"/>
      <c r="K4" s="23"/>
      <c r="L4" s="24"/>
    </row>
    <row r="5" spans="1:15" s="1" customFormat="1" ht="18" customHeight="1" x14ac:dyDescent="0.2">
      <c r="B5" s="25" t="s">
        <v>26</v>
      </c>
      <c r="C5" s="26"/>
      <c r="D5" s="26"/>
      <c r="E5" s="19" t="s">
        <v>27</v>
      </c>
      <c r="F5" s="196" t="str">
        <f>IF((E5="Stádium 2"),"  Dokumentace pro územní řízení - DUR",(IF((E5="Stádium 3"),"  Projektová dokumentace (DOS/DSP)","")))</f>
        <v xml:space="preserve">  Dokumentace pro územní řízení - DUR</v>
      </c>
      <c r="G5" s="196"/>
      <c r="H5" s="197"/>
      <c r="I5" s="198" t="s">
        <v>28</v>
      </c>
      <c r="J5" s="193"/>
      <c r="K5" s="27"/>
      <c r="L5" s="28"/>
    </row>
    <row r="6" spans="1:15" s="1" customFormat="1" ht="18" customHeight="1" x14ac:dyDescent="0.2">
      <c r="B6" s="25" t="s">
        <v>29</v>
      </c>
      <c r="C6" s="26"/>
      <c r="D6" s="26"/>
      <c r="E6" s="29" t="s">
        <v>30</v>
      </c>
      <c r="F6" s="199"/>
      <c r="G6" s="199"/>
      <c r="H6" s="200"/>
      <c r="I6" s="198" t="s">
        <v>31</v>
      </c>
      <c r="J6" s="193"/>
      <c r="K6" s="30"/>
      <c r="L6" s="28"/>
      <c r="O6" s="31"/>
    </row>
    <row r="7" spans="1:15" s="1" customFormat="1" ht="18" customHeight="1" x14ac:dyDescent="0.2">
      <c r="B7" s="180" t="s">
        <v>32</v>
      </c>
      <c r="C7" s="181"/>
      <c r="D7" s="181"/>
      <c r="E7" s="32">
        <v>45170</v>
      </c>
      <c r="F7" s="182" t="s">
        <v>33</v>
      </c>
      <c r="G7" s="183"/>
      <c r="H7" s="184"/>
      <c r="I7" s="185" t="s">
        <v>34</v>
      </c>
      <c r="J7" s="186"/>
      <c r="K7" s="30">
        <v>2022</v>
      </c>
      <c r="L7" s="28"/>
      <c r="O7" s="33"/>
    </row>
    <row r="8" spans="1:15" s="1" customFormat="1" ht="19.5" customHeight="1" thickBot="1" x14ac:dyDescent="0.25">
      <c r="B8" s="187" t="s">
        <v>35</v>
      </c>
      <c r="C8" s="188"/>
      <c r="D8" s="188"/>
      <c r="E8" s="34">
        <v>45444</v>
      </c>
      <c r="F8" s="35" t="s">
        <v>36</v>
      </c>
      <c r="G8" s="189" t="s">
        <v>37</v>
      </c>
      <c r="H8" s="190"/>
      <c r="I8" s="191" t="s">
        <v>38</v>
      </c>
      <c r="J8" s="181"/>
      <c r="K8" s="36"/>
      <c r="L8" s="37"/>
    </row>
    <row r="9" spans="1:15" s="1" customFormat="1" ht="9.75" customHeight="1" x14ac:dyDescent="0.2">
      <c r="B9" s="172" t="str">
        <f>F2</f>
        <v>Výstavba nových fotovoltaických zdrojů v lokalitě Hradec Králové, U Fotochemy II</v>
      </c>
      <c r="C9" s="173"/>
      <c r="D9" s="173"/>
      <c r="E9" s="173"/>
      <c r="F9" s="173"/>
      <c r="G9" s="173"/>
      <c r="H9" s="173"/>
      <c r="I9" s="173"/>
      <c r="J9" s="173"/>
      <c r="K9" s="38" t="str">
        <f>$I$5</f>
        <v>ISPROFIN:</v>
      </c>
      <c r="L9" s="39">
        <f>K5</f>
        <v>0</v>
      </c>
    </row>
    <row r="10" spans="1:15" s="1" customFormat="1" ht="15" customHeight="1" x14ac:dyDescent="0.2">
      <c r="B10" s="174" t="s">
        <v>39</v>
      </c>
      <c r="C10" s="176" t="s">
        <v>40</v>
      </c>
      <c r="D10" s="176" t="s">
        <v>41</v>
      </c>
      <c r="E10" s="176" t="s">
        <v>42</v>
      </c>
      <c r="F10" s="178" t="s">
        <v>43</v>
      </c>
      <c r="G10" s="178" t="s">
        <v>44</v>
      </c>
      <c r="H10" s="178" t="s">
        <v>45</v>
      </c>
      <c r="I10" s="176" t="s">
        <v>46</v>
      </c>
      <c r="J10" s="176" t="s">
        <v>47</v>
      </c>
      <c r="K10" s="170" t="s">
        <v>48</v>
      </c>
      <c r="L10" s="171"/>
    </row>
    <row r="11" spans="1:15" s="1" customFormat="1" ht="15" customHeight="1" x14ac:dyDescent="0.2">
      <c r="B11" s="174"/>
      <c r="C11" s="176"/>
      <c r="D11" s="176"/>
      <c r="E11" s="176"/>
      <c r="F11" s="178"/>
      <c r="G11" s="178"/>
      <c r="H11" s="178"/>
      <c r="I11" s="176"/>
      <c r="J11" s="176"/>
      <c r="K11" s="170"/>
      <c r="L11" s="171"/>
    </row>
    <row r="12" spans="1:15" s="1" customFormat="1" ht="12.75" customHeight="1" thickBot="1" x14ac:dyDescent="0.25">
      <c r="B12" s="175"/>
      <c r="C12" s="177"/>
      <c r="D12" s="177"/>
      <c r="E12" s="177"/>
      <c r="F12" s="179"/>
      <c r="G12" s="179"/>
      <c r="H12" s="179"/>
      <c r="I12" s="177"/>
      <c r="J12" s="177"/>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119"/>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119"/>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119"/>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119"/>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sheetProtection algorithmName="SHA-512" hashValue="rq8d74tZe81EeQyapB9H9/Mv/1PXCz7va9I/1J4wHoXYZEF6OK4SIO3/VMI/4DEHVrTzRhVP0lK2j07TQaKgNw==" saltValue="Fqq2bCquDiCMK+PKhQTmUg==" spinCount="100000" sheet="1" objects="1" scenarios="1"/>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K14">
    <cfRule type="expression" dxfId="23" priority="4">
      <formula>$K$14=""</formula>
    </cfRule>
  </conditionalFormatting>
  <conditionalFormatting sqref="K18">
    <cfRule type="expression" dxfId="22" priority="3">
      <formula>$K$18=""</formula>
    </cfRule>
  </conditionalFormatting>
  <conditionalFormatting sqref="K22">
    <cfRule type="expression" dxfId="21" priority="2">
      <formula>$K$22=""</formula>
    </cfRule>
  </conditionalFormatting>
  <conditionalFormatting sqref="K28">
    <cfRule type="expression" dxfId="20" priority="1">
      <formula>$K$28=""</formula>
    </cfRule>
  </conditionalFormatting>
  <dataValidations disablePrompts="1" count="10">
    <dataValidation type="date" allowBlank="1" showInputMessage="1" showErrorMessage="1" error="Rozmezí let 2017 - 2050" promptTitle="Vložit rok" prompt="ve formátu:_x000a_rrrr" sqref="K7" xr:uid="{00000000-0002-0000-03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3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3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300-000003000000}">
      <formula1>42370</formula1>
      <formula2>55153</formula2>
    </dataValidation>
    <dataValidation allowBlank="1" showInputMessage="1" showErrorMessage="1" promptTitle="S-kód" prompt="Číslo pod kterým je stavba evidovaná v systému SŽDC." sqref="K6" xr:uid="{00000000-0002-0000-0300-000004000000}"/>
    <dataValidation type="date" allowBlank="1" showInputMessage="1" showErrorMessage="1" errorTitle="Špatný datum" error="Datum musí být v rozmezí_x000a_od 1.1.2016_x000a_do 31.12.2050" promptTitle="Vložit datum" prompt="ve formátu: dd.mm.rrrr" sqref="K8" xr:uid="{00000000-0002-0000-03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3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300-000007000000}">
      <formula1>"Stádium 2,Stádium 3"</formula1>
    </dataValidation>
    <dataValidation type="date" allowBlank="1" showInputMessage="1" showErrorMessage="1" sqref="L8" xr:uid="{00000000-0002-0000-03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3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201" t="s">
        <v>17</v>
      </c>
      <c r="C1" s="202"/>
      <c r="D1" s="202"/>
      <c r="E1" s="2"/>
      <c r="F1" s="2" t="s">
        <v>18</v>
      </c>
      <c r="G1" s="2"/>
      <c r="H1" s="3"/>
      <c r="I1" s="4"/>
      <c r="J1" s="5"/>
      <c r="K1" s="5"/>
      <c r="L1" s="6" t="str">
        <f>D3</f>
        <v>SO 98-98-02</v>
      </c>
      <c r="M1" s="7"/>
    </row>
    <row r="2" spans="1:15" s="1" customFormat="1" ht="57" customHeight="1" thickTop="1" thickBot="1" x14ac:dyDescent="0.25">
      <c r="B2" s="203" t="s">
        <v>19</v>
      </c>
      <c r="C2" s="204"/>
      <c r="D2" s="8"/>
      <c r="E2" s="9"/>
      <c r="F2" s="91" t="str">
        <f>Rozdelovnik!C4</f>
        <v>Výstavba nových fotovoltaických zdrojů v lokalitě Pardubice, ul. Hlaváčova</v>
      </c>
      <c r="G2" s="10"/>
      <c r="H2" s="11"/>
      <c r="I2" s="205" t="s">
        <v>20</v>
      </c>
      <c r="J2" s="206"/>
      <c r="K2" s="207">
        <f>SUMIFS(L:L,B:B,"SOUČET")</f>
        <v>0</v>
      </c>
      <c r="L2" s="208"/>
    </row>
    <row r="3" spans="1:15" s="1" customFormat="1" ht="42.75" customHeight="1" thickTop="1" thickBot="1" x14ac:dyDescent="0.25">
      <c r="B3" s="12" t="s">
        <v>21</v>
      </c>
      <c r="C3" s="13"/>
      <c r="D3" s="209" t="s">
        <v>103</v>
      </c>
      <c r="E3" s="209"/>
      <c r="F3" s="14" t="s">
        <v>22</v>
      </c>
      <c r="G3" s="15"/>
      <c r="H3" s="16"/>
      <c r="I3" s="17"/>
      <c r="J3" s="18"/>
      <c r="K3" s="210"/>
      <c r="L3" s="211"/>
    </row>
    <row r="4" spans="1:15" s="1" customFormat="1" ht="18" customHeight="1" thickTop="1" x14ac:dyDescent="0.2">
      <c r="B4" s="192" t="s">
        <v>23</v>
      </c>
      <c r="C4" s="186"/>
      <c r="D4" s="193"/>
      <c r="E4" s="19" t="s">
        <v>24</v>
      </c>
      <c r="F4" s="20" t="s">
        <v>22</v>
      </c>
      <c r="G4" s="21"/>
      <c r="H4" s="22"/>
      <c r="I4" s="194" t="s">
        <v>25</v>
      </c>
      <c r="J4" s="195"/>
      <c r="K4" s="23"/>
      <c r="L4" s="24"/>
    </row>
    <row r="5" spans="1:15" s="1" customFormat="1" ht="18" customHeight="1" x14ac:dyDescent="0.2">
      <c r="B5" s="25" t="s">
        <v>26</v>
      </c>
      <c r="C5" s="26"/>
      <c r="D5" s="26"/>
      <c r="E5" s="19" t="s">
        <v>27</v>
      </c>
      <c r="F5" s="196" t="str">
        <f>IF((E5="Stádium 2"),"  Dokumentace pro územní řízení - DUR",(IF((E5="Stádium 3"),"  Projektová dokumentace (DOS/DSP)","")))</f>
        <v xml:space="preserve">  Dokumentace pro územní řízení - DUR</v>
      </c>
      <c r="G5" s="196"/>
      <c r="H5" s="197"/>
      <c r="I5" s="198" t="s">
        <v>28</v>
      </c>
      <c r="J5" s="193"/>
      <c r="K5" s="27"/>
      <c r="L5" s="28"/>
    </row>
    <row r="6" spans="1:15" s="1" customFormat="1" ht="18" customHeight="1" x14ac:dyDescent="0.2">
      <c r="B6" s="25" t="s">
        <v>29</v>
      </c>
      <c r="C6" s="26"/>
      <c r="D6" s="26"/>
      <c r="E6" s="29" t="s">
        <v>30</v>
      </c>
      <c r="F6" s="199"/>
      <c r="G6" s="199"/>
      <c r="H6" s="200"/>
      <c r="I6" s="198" t="s">
        <v>31</v>
      </c>
      <c r="J6" s="193"/>
      <c r="K6" s="30"/>
      <c r="L6" s="28"/>
      <c r="O6" s="31"/>
    </row>
    <row r="7" spans="1:15" s="1" customFormat="1" ht="18" customHeight="1" x14ac:dyDescent="0.2">
      <c r="B7" s="180" t="s">
        <v>32</v>
      </c>
      <c r="C7" s="181"/>
      <c r="D7" s="181"/>
      <c r="E7" s="32">
        <v>45170</v>
      </c>
      <c r="F7" s="182" t="s">
        <v>33</v>
      </c>
      <c r="G7" s="183"/>
      <c r="H7" s="184"/>
      <c r="I7" s="185" t="s">
        <v>34</v>
      </c>
      <c r="J7" s="186"/>
      <c r="K7" s="30">
        <v>2022</v>
      </c>
      <c r="L7" s="28"/>
      <c r="O7" s="33"/>
    </row>
    <row r="8" spans="1:15" s="1" customFormat="1" ht="19.5" customHeight="1" thickBot="1" x14ac:dyDescent="0.25">
      <c r="B8" s="187" t="s">
        <v>35</v>
      </c>
      <c r="C8" s="188"/>
      <c r="D8" s="188"/>
      <c r="E8" s="34">
        <v>45444</v>
      </c>
      <c r="F8" s="35" t="s">
        <v>36</v>
      </c>
      <c r="G8" s="189" t="s">
        <v>37</v>
      </c>
      <c r="H8" s="190"/>
      <c r="I8" s="191" t="s">
        <v>38</v>
      </c>
      <c r="J8" s="181"/>
      <c r="K8" s="36"/>
      <c r="L8" s="37"/>
    </row>
    <row r="9" spans="1:15" s="1" customFormat="1" ht="9.75" customHeight="1" x14ac:dyDescent="0.2">
      <c r="B9" s="172" t="str">
        <f>F2</f>
        <v>Výstavba nových fotovoltaických zdrojů v lokalitě Pardubice, ul. Hlaváčova</v>
      </c>
      <c r="C9" s="173"/>
      <c r="D9" s="173"/>
      <c r="E9" s="173"/>
      <c r="F9" s="173"/>
      <c r="G9" s="173"/>
      <c r="H9" s="173"/>
      <c r="I9" s="173"/>
      <c r="J9" s="173"/>
      <c r="K9" s="38" t="str">
        <f>$I$5</f>
        <v>ISPROFIN:</v>
      </c>
      <c r="L9" s="39">
        <f>K5</f>
        <v>0</v>
      </c>
    </row>
    <row r="10" spans="1:15" s="1" customFormat="1" ht="15" customHeight="1" x14ac:dyDescent="0.2">
      <c r="B10" s="174" t="s">
        <v>39</v>
      </c>
      <c r="C10" s="176" t="s">
        <v>40</v>
      </c>
      <c r="D10" s="176" t="s">
        <v>41</v>
      </c>
      <c r="E10" s="176" t="s">
        <v>42</v>
      </c>
      <c r="F10" s="178" t="s">
        <v>43</v>
      </c>
      <c r="G10" s="178" t="s">
        <v>44</v>
      </c>
      <c r="H10" s="178" t="s">
        <v>45</v>
      </c>
      <c r="I10" s="176" t="s">
        <v>46</v>
      </c>
      <c r="J10" s="176" t="s">
        <v>47</v>
      </c>
      <c r="K10" s="170" t="s">
        <v>48</v>
      </c>
      <c r="L10" s="171"/>
    </row>
    <row r="11" spans="1:15" s="1" customFormat="1" ht="15" customHeight="1" x14ac:dyDescent="0.2">
      <c r="B11" s="174"/>
      <c r="C11" s="176"/>
      <c r="D11" s="176"/>
      <c r="E11" s="176"/>
      <c r="F11" s="178"/>
      <c r="G11" s="178"/>
      <c r="H11" s="178"/>
      <c r="I11" s="176"/>
      <c r="J11" s="176"/>
      <c r="K11" s="170"/>
      <c r="L11" s="171"/>
    </row>
    <row r="12" spans="1:15" s="1" customFormat="1" ht="12.75" customHeight="1" thickBot="1" x14ac:dyDescent="0.25">
      <c r="B12" s="175"/>
      <c r="C12" s="177"/>
      <c r="D12" s="177"/>
      <c r="E12" s="177"/>
      <c r="F12" s="179"/>
      <c r="G12" s="179"/>
      <c r="H12" s="179"/>
      <c r="I12" s="177"/>
      <c r="J12" s="177"/>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119"/>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119"/>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119"/>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119"/>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sheetProtection algorithmName="SHA-512" hashValue="p+5a958estH8YVR9IFdkDBH2yeOvpG3vmWN+y9KNIkHdh3lWfAgo2rs2/9GK4juYyK0/stbEtah0hH3gMXjMfg==" saltValue="yLcUwVtak2UemctqnwInNw==" spinCount="100000" sheet="1" objects="1" scenarios="1"/>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19" priority="4">
      <formula>$K$14=""</formula>
    </cfRule>
  </conditionalFormatting>
  <conditionalFormatting sqref="K18">
    <cfRule type="expression" dxfId="18" priority="3">
      <formula>$K$18=""</formula>
    </cfRule>
  </conditionalFormatting>
  <conditionalFormatting sqref="K22">
    <cfRule type="expression" dxfId="17" priority="2">
      <formula>$K$22=""</formula>
    </cfRule>
  </conditionalFormatting>
  <conditionalFormatting sqref="K28">
    <cfRule type="expression" dxfId="16"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4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4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4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4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400-000004000000}">
      <formula1>42370</formula1>
      <formula2>55153</formula2>
    </dataValidation>
    <dataValidation allowBlank="1" showInputMessage="1" showErrorMessage="1" promptTitle="S-kód" prompt="Číslo pod kterým je stavba evidovaná v systému SŽDC." sqref="K6" xr:uid="{00000000-0002-0000-04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4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4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400-000008000000}"/>
    <dataValidation type="date" allowBlank="1" showInputMessage="1" showErrorMessage="1" error="Rozmezí let 2017 - 2050" promptTitle="Vložit rok" prompt="ve formátu:_x000a_rrrr" sqref="K7" xr:uid="{00000000-0002-0000-04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201" t="s">
        <v>17</v>
      </c>
      <c r="C1" s="202"/>
      <c r="D1" s="202"/>
      <c r="E1" s="2"/>
      <c r="F1" s="2" t="s">
        <v>18</v>
      </c>
      <c r="G1" s="2"/>
      <c r="H1" s="3"/>
      <c r="I1" s="4"/>
      <c r="J1" s="5"/>
      <c r="K1" s="5"/>
      <c r="L1" s="6" t="str">
        <f>D3</f>
        <v>SO 98-98-03</v>
      </c>
      <c r="M1" s="7"/>
    </row>
    <row r="2" spans="1:15" s="1" customFormat="1" ht="57" customHeight="1" thickTop="1" thickBot="1" x14ac:dyDescent="0.25">
      <c r="B2" s="203" t="s">
        <v>19</v>
      </c>
      <c r="C2" s="204"/>
      <c r="D2" s="8"/>
      <c r="E2" s="9"/>
      <c r="F2" s="91" t="str">
        <f>Rozdelovnik!C5</f>
        <v>Výstavba nových fotovoltaických zdrojů v lokalitě Turnov, Nad Perchtou (integrované pracoviště)</v>
      </c>
      <c r="G2" s="10"/>
      <c r="H2" s="11"/>
      <c r="I2" s="205" t="s">
        <v>20</v>
      </c>
      <c r="J2" s="206"/>
      <c r="K2" s="207">
        <f>SUMIFS(L:L,B:B,"SOUČET")</f>
        <v>0</v>
      </c>
      <c r="L2" s="208"/>
    </row>
    <row r="3" spans="1:15" s="1" customFormat="1" ht="42.75" customHeight="1" thickTop="1" thickBot="1" x14ac:dyDescent="0.25">
      <c r="B3" s="12" t="s">
        <v>21</v>
      </c>
      <c r="C3" s="13"/>
      <c r="D3" s="209" t="s">
        <v>108</v>
      </c>
      <c r="E3" s="209"/>
      <c r="F3" s="14" t="s">
        <v>22</v>
      </c>
      <c r="G3" s="15"/>
      <c r="H3" s="16"/>
      <c r="I3" s="17"/>
      <c r="J3" s="18"/>
      <c r="K3" s="210"/>
      <c r="L3" s="211"/>
    </row>
    <row r="4" spans="1:15" s="1" customFormat="1" ht="18" customHeight="1" thickTop="1" x14ac:dyDescent="0.2">
      <c r="B4" s="192" t="s">
        <v>23</v>
      </c>
      <c r="C4" s="186"/>
      <c r="D4" s="193"/>
      <c r="E4" s="19" t="s">
        <v>24</v>
      </c>
      <c r="F4" s="20" t="s">
        <v>22</v>
      </c>
      <c r="G4" s="21"/>
      <c r="H4" s="22"/>
      <c r="I4" s="194" t="s">
        <v>25</v>
      </c>
      <c r="J4" s="195"/>
      <c r="K4" s="23"/>
      <c r="L4" s="24"/>
    </row>
    <row r="5" spans="1:15" s="1" customFormat="1" ht="18" customHeight="1" x14ac:dyDescent="0.2">
      <c r="B5" s="25" t="s">
        <v>26</v>
      </c>
      <c r="C5" s="26"/>
      <c r="D5" s="26"/>
      <c r="E5" s="19" t="s">
        <v>27</v>
      </c>
      <c r="F5" s="196" t="str">
        <f>IF((E5="Stádium 2"),"  Dokumentace pro územní řízení - DUR",(IF((E5="Stádium 3"),"  Projektová dokumentace (DOS/DSP)","")))</f>
        <v xml:space="preserve">  Dokumentace pro územní řízení - DUR</v>
      </c>
      <c r="G5" s="196"/>
      <c r="H5" s="197"/>
      <c r="I5" s="198" t="s">
        <v>28</v>
      </c>
      <c r="J5" s="193"/>
      <c r="K5" s="27"/>
      <c r="L5" s="28"/>
    </row>
    <row r="6" spans="1:15" s="1" customFormat="1" ht="18" customHeight="1" x14ac:dyDescent="0.2">
      <c r="B6" s="25" t="s">
        <v>29</v>
      </c>
      <c r="C6" s="26"/>
      <c r="D6" s="26"/>
      <c r="E6" s="29" t="s">
        <v>30</v>
      </c>
      <c r="F6" s="199"/>
      <c r="G6" s="199"/>
      <c r="H6" s="200"/>
      <c r="I6" s="198" t="s">
        <v>31</v>
      </c>
      <c r="J6" s="193"/>
      <c r="K6" s="30"/>
      <c r="L6" s="28"/>
      <c r="O6" s="31"/>
    </row>
    <row r="7" spans="1:15" s="1" customFormat="1" ht="18" customHeight="1" x14ac:dyDescent="0.2">
      <c r="B7" s="180" t="s">
        <v>32</v>
      </c>
      <c r="C7" s="181"/>
      <c r="D7" s="181"/>
      <c r="E7" s="32">
        <v>45170</v>
      </c>
      <c r="F7" s="182" t="s">
        <v>33</v>
      </c>
      <c r="G7" s="183"/>
      <c r="H7" s="184"/>
      <c r="I7" s="185" t="s">
        <v>34</v>
      </c>
      <c r="J7" s="186"/>
      <c r="K7" s="30">
        <v>2022</v>
      </c>
      <c r="L7" s="28"/>
      <c r="O7" s="33"/>
    </row>
    <row r="8" spans="1:15" s="1" customFormat="1" ht="19.5" customHeight="1" thickBot="1" x14ac:dyDescent="0.25">
      <c r="B8" s="187" t="s">
        <v>35</v>
      </c>
      <c r="C8" s="188"/>
      <c r="D8" s="188"/>
      <c r="E8" s="34">
        <v>45444</v>
      </c>
      <c r="F8" s="35" t="s">
        <v>36</v>
      </c>
      <c r="G8" s="189" t="s">
        <v>37</v>
      </c>
      <c r="H8" s="190"/>
      <c r="I8" s="191" t="s">
        <v>38</v>
      </c>
      <c r="J8" s="181"/>
      <c r="K8" s="36"/>
      <c r="L8" s="37"/>
    </row>
    <row r="9" spans="1:15" s="1" customFormat="1" ht="9.75" customHeight="1" x14ac:dyDescent="0.2">
      <c r="B9" s="172" t="str">
        <f>F2</f>
        <v>Výstavba nových fotovoltaických zdrojů v lokalitě Turnov, Nad Perchtou (integrované pracoviště)</v>
      </c>
      <c r="C9" s="173"/>
      <c r="D9" s="173"/>
      <c r="E9" s="173"/>
      <c r="F9" s="173"/>
      <c r="G9" s="173"/>
      <c r="H9" s="173"/>
      <c r="I9" s="173"/>
      <c r="J9" s="173"/>
      <c r="K9" s="38" t="str">
        <f>$I$5</f>
        <v>ISPROFIN:</v>
      </c>
      <c r="L9" s="39">
        <f>K5</f>
        <v>0</v>
      </c>
    </row>
    <row r="10" spans="1:15" s="1" customFormat="1" ht="15" customHeight="1" x14ac:dyDescent="0.2">
      <c r="B10" s="174" t="s">
        <v>39</v>
      </c>
      <c r="C10" s="176" t="s">
        <v>40</v>
      </c>
      <c r="D10" s="176" t="s">
        <v>41</v>
      </c>
      <c r="E10" s="176" t="s">
        <v>42</v>
      </c>
      <c r="F10" s="178" t="s">
        <v>43</v>
      </c>
      <c r="G10" s="178" t="s">
        <v>44</v>
      </c>
      <c r="H10" s="178" t="s">
        <v>45</v>
      </c>
      <c r="I10" s="176" t="s">
        <v>46</v>
      </c>
      <c r="J10" s="176" t="s">
        <v>47</v>
      </c>
      <c r="K10" s="170" t="s">
        <v>48</v>
      </c>
      <c r="L10" s="171"/>
    </row>
    <row r="11" spans="1:15" s="1" customFormat="1" ht="15" customHeight="1" x14ac:dyDescent="0.2">
      <c r="B11" s="174"/>
      <c r="C11" s="176"/>
      <c r="D11" s="176"/>
      <c r="E11" s="176"/>
      <c r="F11" s="178"/>
      <c r="G11" s="178"/>
      <c r="H11" s="178"/>
      <c r="I11" s="176"/>
      <c r="J11" s="176"/>
      <c r="K11" s="170"/>
      <c r="L11" s="171"/>
    </row>
    <row r="12" spans="1:15" s="1" customFormat="1" ht="12.75" customHeight="1" thickBot="1" x14ac:dyDescent="0.25">
      <c r="B12" s="175"/>
      <c r="C12" s="177"/>
      <c r="D12" s="177"/>
      <c r="E12" s="177"/>
      <c r="F12" s="179"/>
      <c r="G12" s="179"/>
      <c r="H12" s="179"/>
      <c r="I12" s="177"/>
      <c r="J12" s="177"/>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119"/>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119"/>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119"/>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119"/>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sheetProtection algorithmName="SHA-512" hashValue="qVePmvv8JuMd4HptdjEe7gbkEzKRgCgHfQ1Bd0eX1Hf4JMv4NNWR9oG82JXvixU6VgkSZ5wA5KGtJzajGnm2rg==" saltValue="CZgUbMP6RGIlh79aoXrfdg==" spinCount="100000" sheet="1" objects="1" scenarios="1"/>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15" priority="4">
      <formula>$K$14=""</formula>
    </cfRule>
  </conditionalFormatting>
  <conditionalFormatting sqref="K18">
    <cfRule type="expression" dxfId="14" priority="3">
      <formula>$K$18=""</formula>
    </cfRule>
  </conditionalFormatting>
  <conditionalFormatting sqref="K22">
    <cfRule type="expression" dxfId="13" priority="2">
      <formula>$K$22=""</formula>
    </cfRule>
  </conditionalFormatting>
  <conditionalFormatting sqref="K28">
    <cfRule type="expression" dxfId="12" priority="1">
      <formula>$K$28=""</formula>
    </cfRule>
  </conditionalFormatting>
  <dataValidations count="10">
    <dataValidation type="date" allowBlank="1" showInputMessage="1" showErrorMessage="1" error="Rozmezí let 2017 - 2050" promptTitle="Vložit rok" prompt="ve formátu:_x000a_rrrr" sqref="K7" xr:uid="{00000000-0002-0000-05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5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5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500-000003000000}">
      <formula1>42370</formula1>
      <formula2>55153</formula2>
    </dataValidation>
    <dataValidation allowBlank="1" showInputMessage="1" showErrorMessage="1" promptTitle="S-kód" prompt="Číslo pod kterým je stavba evidovaná v systému SŽDC." sqref="K6" xr:uid="{00000000-0002-0000-0500-000004000000}"/>
    <dataValidation type="date" allowBlank="1" showInputMessage="1" showErrorMessage="1" errorTitle="Špatný datum" error="Datum musí být v rozmezí_x000a_od 1.1.2016_x000a_do 31.12.2050" promptTitle="Vložit datum" prompt="ve formátu: dd.mm.rrrr" sqref="K8" xr:uid="{00000000-0002-0000-05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5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500-000007000000}">
      <formula1>"Stádium 2,Stádium 3"</formula1>
    </dataValidation>
    <dataValidation type="date" allowBlank="1" showInputMessage="1" showErrorMessage="1" sqref="L8" xr:uid="{00000000-0002-0000-05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5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201" t="s">
        <v>17</v>
      </c>
      <c r="C1" s="202"/>
      <c r="D1" s="202"/>
      <c r="E1" s="2"/>
      <c r="F1" s="2" t="s">
        <v>18</v>
      </c>
      <c r="G1" s="2"/>
      <c r="H1" s="3"/>
      <c r="I1" s="4"/>
      <c r="J1" s="5"/>
      <c r="K1" s="5"/>
      <c r="L1" s="6" t="str">
        <f>D3</f>
        <v>SO 98-98-04</v>
      </c>
      <c r="M1" s="7"/>
    </row>
    <row r="2" spans="1:15" s="1" customFormat="1" ht="57" customHeight="1" thickTop="1" thickBot="1" x14ac:dyDescent="0.25">
      <c r="B2" s="203" t="s">
        <v>19</v>
      </c>
      <c r="C2" s="204"/>
      <c r="D2" s="8"/>
      <c r="E2" s="9"/>
      <c r="F2" s="91">
        <f>Rozdelovnik!C6</f>
        <v>0</v>
      </c>
      <c r="G2" s="10"/>
      <c r="H2" s="11"/>
      <c r="I2" s="205" t="s">
        <v>20</v>
      </c>
      <c r="J2" s="206"/>
      <c r="K2" s="207">
        <f>SUMIFS(L:L,B:B,"SOUČET")</f>
        <v>0</v>
      </c>
      <c r="L2" s="208"/>
    </row>
    <row r="3" spans="1:15" s="1" customFormat="1" ht="42.75" customHeight="1" thickTop="1" thickBot="1" x14ac:dyDescent="0.25">
      <c r="B3" s="12" t="s">
        <v>21</v>
      </c>
      <c r="C3" s="13"/>
      <c r="D3" s="209" t="s">
        <v>115</v>
      </c>
      <c r="E3" s="209"/>
      <c r="F3" s="14" t="s">
        <v>22</v>
      </c>
      <c r="G3" s="15"/>
      <c r="H3" s="16"/>
      <c r="I3" s="17"/>
      <c r="J3" s="18"/>
      <c r="K3" s="210"/>
      <c r="L3" s="211"/>
    </row>
    <row r="4" spans="1:15" s="1" customFormat="1" ht="18" customHeight="1" thickTop="1" x14ac:dyDescent="0.2">
      <c r="B4" s="192" t="s">
        <v>23</v>
      </c>
      <c r="C4" s="186"/>
      <c r="D4" s="193"/>
      <c r="E4" s="19" t="s">
        <v>24</v>
      </c>
      <c r="F4" s="20" t="s">
        <v>22</v>
      </c>
      <c r="G4" s="21"/>
      <c r="H4" s="22"/>
      <c r="I4" s="194" t="s">
        <v>25</v>
      </c>
      <c r="J4" s="195"/>
      <c r="K4" s="23"/>
      <c r="L4" s="24"/>
    </row>
    <row r="5" spans="1:15" s="1" customFormat="1" ht="18" customHeight="1" x14ac:dyDescent="0.2">
      <c r="B5" s="25" t="s">
        <v>26</v>
      </c>
      <c r="C5" s="26"/>
      <c r="D5" s="26"/>
      <c r="E5" s="19" t="s">
        <v>27</v>
      </c>
      <c r="F5" s="196" t="str">
        <f>IF((E5="Stádium 2"),"  Dokumentace pro územní řízení - DUR",(IF((E5="Stádium 3"),"  Projektová dokumentace (DOS/DSP)","")))</f>
        <v xml:space="preserve">  Dokumentace pro územní řízení - DUR</v>
      </c>
      <c r="G5" s="196"/>
      <c r="H5" s="197"/>
      <c r="I5" s="198" t="s">
        <v>28</v>
      </c>
      <c r="J5" s="193"/>
      <c r="K5" s="27"/>
      <c r="L5" s="28"/>
    </row>
    <row r="6" spans="1:15" s="1" customFormat="1" ht="18" customHeight="1" x14ac:dyDescent="0.2">
      <c r="B6" s="25" t="s">
        <v>29</v>
      </c>
      <c r="C6" s="26"/>
      <c r="D6" s="26"/>
      <c r="E6" s="29" t="s">
        <v>30</v>
      </c>
      <c r="F6" s="199"/>
      <c r="G6" s="199"/>
      <c r="H6" s="200"/>
      <c r="I6" s="198" t="s">
        <v>31</v>
      </c>
      <c r="J6" s="193"/>
      <c r="K6" s="30"/>
      <c r="L6" s="28"/>
      <c r="O6" s="31"/>
    </row>
    <row r="7" spans="1:15" s="1" customFormat="1" ht="18" customHeight="1" x14ac:dyDescent="0.2">
      <c r="B7" s="180" t="s">
        <v>32</v>
      </c>
      <c r="C7" s="181"/>
      <c r="D7" s="181"/>
      <c r="E7" s="32">
        <v>45170</v>
      </c>
      <c r="F7" s="182" t="s">
        <v>33</v>
      </c>
      <c r="G7" s="183"/>
      <c r="H7" s="184"/>
      <c r="I7" s="185" t="s">
        <v>34</v>
      </c>
      <c r="J7" s="186"/>
      <c r="K7" s="30">
        <v>2022</v>
      </c>
      <c r="L7" s="28"/>
      <c r="O7" s="33"/>
    </row>
    <row r="8" spans="1:15" s="1" customFormat="1" ht="19.5" customHeight="1" thickBot="1" x14ac:dyDescent="0.25">
      <c r="B8" s="187" t="s">
        <v>35</v>
      </c>
      <c r="C8" s="188"/>
      <c r="D8" s="188"/>
      <c r="E8" s="34">
        <v>45444</v>
      </c>
      <c r="F8" s="35" t="s">
        <v>36</v>
      </c>
      <c r="G8" s="189" t="s">
        <v>37</v>
      </c>
      <c r="H8" s="190"/>
      <c r="I8" s="191" t="s">
        <v>38</v>
      </c>
      <c r="J8" s="181"/>
      <c r="K8" s="36"/>
      <c r="L8" s="37"/>
    </row>
    <row r="9" spans="1:15" s="1" customFormat="1" ht="9.75" customHeight="1" x14ac:dyDescent="0.2">
      <c r="B9" s="172">
        <f>F2</f>
        <v>0</v>
      </c>
      <c r="C9" s="173"/>
      <c r="D9" s="173"/>
      <c r="E9" s="173"/>
      <c r="F9" s="173"/>
      <c r="G9" s="173"/>
      <c r="H9" s="173"/>
      <c r="I9" s="173"/>
      <c r="J9" s="173"/>
      <c r="K9" s="38" t="str">
        <f>$I$5</f>
        <v>ISPROFIN:</v>
      </c>
      <c r="L9" s="39">
        <f>K5</f>
        <v>0</v>
      </c>
    </row>
    <row r="10" spans="1:15" s="1" customFormat="1" ht="15" customHeight="1" x14ac:dyDescent="0.2">
      <c r="B10" s="174" t="s">
        <v>39</v>
      </c>
      <c r="C10" s="176" t="s">
        <v>40</v>
      </c>
      <c r="D10" s="176" t="s">
        <v>41</v>
      </c>
      <c r="E10" s="176" t="s">
        <v>42</v>
      </c>
      <c r="F10" s="178" t="s">
        <v>43</v>
      </c>
      <c r="G10" s="178" t="s">
        <v>44</v>
      </c>
      <c r="H10" s="178" t="s">
        <v>45</v>
      </c>
      <c r="I10" s="176" t="s">
        <v>46</v>
      </c>
      <c r="J10" s="176" t="s">
        <v>47</v>
      </c>
      <c r="K10" s="170" t="s">
        <v>48</v>
      </c>
      <c r="L10" s="171"/>
    </row>
    <row r="11" spans="1:15" s="1" customFormat="1" ht="15" customHeight="1" x14ac:dyDescent="0.2">
      <c r="B11" s="174"/>
      <c r="C11" s="176"/>
      <c r="D11" s="176"/>
      <c r="E11" s="176"/>
      <c r="F11" s="178"/>
      <c r="G11" s="178"/>
      <c r="H11" s="178"/>
      <c r="I11" s="176"/>
      <c r="J11" s="176"/>
      <c r="K11" s="170"/>
      <c r="L11" s="171"/>
    </row>
    <row r="12" spans="1:15" s="1" customFormat="1" ht="12.75" customHeight="1" thickBot="1" x14ac:dyDescent="0.25">
      <c r="B12" s="175"/>
      <c r="C12" s="177"/>
      <c r="D12" s="177"/>
      <c r="E12" s="177"/>
      <c r="F12" s="179"/>
      <c r="G12" s="179"/>
      <c r="H12" s="179"/>
      <c r="I12" s="177"/>
      <c r="J12" s="177"/>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11" priority="4">
      <formula>$K$14=""</formula>
    </cfRule>
  </conditionalFormatting>
  <conditionalFormatting sqref="K18">
    <cfRule type="expression" dxfId="10" priority="3">
      <formula>$K$18=""</formula>
    </cfRule>
  </conditionalFormatting>
  <conditionalFormatting sqref="K22">
    <cfRule type="expression" dxfId="9" priority="2">
      <formula>$K$22=""</formula>
    </cfRule>
  </conditionalFormatting>
  <conditionalFormatting sqref="K28">
    <cfRule type="expression" dxfId="8"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6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6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6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6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600-000004000000}">
      <formula1>42370</formula1>
      <formula2>55153</formula2>
    </dataValidation>
    <dataValidation allowBlank="1" showInputMessage="1" showErrorMessage="1" promptTitle="S-kód" prompt="Číslo pod kterým je stavba evidovaná v systému SŽDC." sqref="K6" xr:uid="{00000000-0002-0000-06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6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6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600-000008000000}"/>
    <dataValidation type="date" allowBlank="1" showInputMessage="1" showErrorMessage="1" error="Rozmezí let 2017 - 2050" promptTitle="Vložit rok" prompt="ve formátu:_x000a_rrrr" sqref="K7" xr:uid="{00000000-0002-0000-06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201" t="s">
        <v>17</v>
      </c>
      <c r="C1" s="202"/>
      <c r="D1" s="202"/>
      <c r="E1" s="2"/>
      <c r="F1" s="2" t="s">
        <v>18</v>
      </c>
      <c r="G1" s="2"/>
      <c r="H1" s="3"/>
      <c r="I1" s="4"/>
      <c r="J1" s="5"/>
      <c r="K1" s="5"/>
      <c r="L1" s="6" t="str">
        <f>D3</f>
        <v>SO 98-98-05</v>
      </c>
      <c r="M1" s="7"/>
    </row>
    <row r="2" spans="1:15" s="1" customFormat="1" ht="57" customHeight="1" thickTop="1" thickBot="1" x14ac:dyDescent="0.25">
      <c r="B2" s="203" t="s">
        <v>19</v>
      </c>
      <c r="C2" s="204"/>
      <c r="D2" s="8"/>
      <c r="E2" s="9"/>
      <c r="F2" s="91">
        <f>Rozdelovnik!C7</f>
        <v>0</v>
      </c>
      <c r="G2" s="10"/>
      <c r="H2" s="11"/>
      <c r="I2" s="205" t="s">
        <v>20</v>
      </c>
      <c r="J2" s="206"/>
      <c r="K2" s="207">
        <f>SUMIFS(L:L,B:B,"SOUČET")</f>
        <v>0</v>
      </c>
      <c r="L2" s="208"/>
    </row>
    <row r="3" spans="1:15" s="1" customFormat="1" ht="42.75" customHeight="1" thickTop="1" thickBot="1" x14ac:dyDescent="0.25">
      <c r="B3" s="12" t="s">
        <v>21</v>
      </c>
      <c r="C3" s="13"/>
      <c r="D3" s="209" t="s">
        <v>113</v>
      </c>
      <c r="E3" s="209"/>
      <c r="F3" s="14" t="s">
        <v>22</v>
      </c>
      <c r="G3" s="15"/>
      <c r="H3" s="16"/>
      <c r="I3" s="17"/>
      <c r="J3" s="18"/>
      <c r="K3" s="210"/>
      <c r="L3" s="211"/>
    </row>
    <row r="4" spans="1:15" s="1" customFormat="1" ht="18" customHeight="1" thickTop="1" x14ac:dyDescent="0.2">
      <c r="B4" s="192" t="s">
        <v>23</v>
      </c>
      <c r="C4" s="186"/>
      <c r="D4" s="193"/>
      <c r="E4" s="19" t="s">
        <v>24</v>
      </c>
      <c r="F4" s="20" t="s">
        <v>22</v>
      </c>
      <c r="G4" s="21"/>
      <c r="H4" s="22"/>
      <c r="I4" s="194" t="s">
        <v>25</v>
      </c>
      <c r="J4" s="195"/>
      <c r="K4" s="23"/>
      <c r="L4" s="24"/>
    </row>
    <row r="5" spans="1:15" s="1" customFormat="1" ht="18" customHeight="1" x14ac:dyDescent="0.2">
      <c r="B5" s="25" t="s">
        <v>26</v>
      </c>
      <c r="C5" s="26"/>
      <c r="D5" s="26"/>
      <c r="E5" s="19" t="s">
        <v>27</v>
      </c>
      <c r="F5" s="196" t="str">
        <f>IF((E5="Stádium 2"),"  Dokumentace pro územní řízení - DUR",(IF((E5="Stádium 3"),"  Projektová dokumentace (DOS/DSP)","")))</f>
        <v xml:space="preserve">  Dokumentace pro územní řízení - DUR</v>
      </c>
      <c r="G5" s="196"/>
      <c r="H5" s="197"/>
      <c r="I5" s="198" t="s">
        <v>28</v>
      </c>
      <c r="J5" s="193"/>
      <c r="K5" s="27"/>
      <c r="L5" s="28"/>
    </row>
    <row r="6" spans="1:15" s="1" customFormat="1" ht="18" customHeight="1" x14ac:dyDescent="0.2">
      <c r="B6" s="25" t="s">
        <v>29</v>
      </c>
      <c r="C6" s="26"/>
      <c r="D6" s="26"/>
      <c r="E6" s="29" t="s">
        <v>30</v>
      </c>
      <c r="F6" s="199"/>
      <c r="G6" s="199"/>
      <c r="H6" s="200"/>
      <c r="I6" s="198" t="s">
        <v>31</v>
      </c>
      <c r="J6" s="193"/>
      <c r="K6" s="30"/>
      <c r="L6" s="28"/>
      <c r="O6" s="31"/>
    </row>
    <row r="7" spans="1:15" s="1" customFormat="1" ht="18" customHeight="1" x14ac:dyDescent="0.2">
      <c r="B7" s="180" t="s">
        <v>32</v>
      </c>
      <c r="C7" s="181"/>
      <c r="D7" s="181"/>
      <c r="E7" s="32">
        <v>45170</v>
      </c>
      <c r="F7" s="182" t="s">
        <v>33</v>
      </c>
      <c r="G7" s="183"/>
      <c r="H7" s="184"/>
      <c r="I7" s="185" t="s">
        <v>34</v>
      </c>
      <c r="J7" s="186"/>
      <c r="K7" s="30">
        <v>2022</v>
      </c>
      <c r="L7" s="28"/>
      <c r="O7" s="33"/>
    </row>
    <row r="8" spans="1:15" s="1" customFormat="1" ht="19.5" customHeight="1" thickBot="1" x14ac:dyDescent="0.25">
      <c r="B8" s="187" t="s">
        <v>35</v>
      </c>
      <c r="C8" s="188"/>
      <c r="D8" s="188"/>
      <c r="E8" s="34">
        <v>45444</v>
      </c>
      <c r="F8" s="35" t="s">
        <v>36</v>
      </c>
      <c r="G8" s="189" t="s">
        <v>37</v>
      </c>
      <c r="H8" s="190"/>
      <c r="I8" s="191" t="s">
        <v>38</v>
      </c>
      <c r="J8" s="181"/>
      <c r="K8" s="36"/>
      <c r="L8" s="37"/>
    </row>
    <row r="9" spans="1:15" s="1" customFormat="1" ht="9.75" customHeight="1" x14ac:dyDescent="0.2">
      <c r="B9" s="172">
        <f>F2</f>
        <v>0</v>
      </c>
      <c r="C9" s="173"/>
      <c r="D9" s="173"/>
      <c r="E9" s="173"/>
      <c r="F9" s="173"/>
      <c r="G9" s="173"/>
      <c r="H9" s="173"/>
      <c r="I9" s="173"/>
      <c r="J9" s="173"/>
      <c r="K9" s="38" t="str">
        <f>$I$5</f>
        <v>ISPROFIN:</v>
      </c>
      <c r="L9" s="39">
        <f>K5</f>
        <v>0</v>
      </c>
    </row>
    <row r="10" spans="1:15" s="1" customFormat="1" ht="15" customHeight="1" x14ac:dyDescent="0.2">
      <c r="B10" s="174" t="s">
        <v>39</v>
      </c>
      <c r="C10" s="176" t="s">
        <v>40</v>
      </c>
      <c r="D10" s="176" t="s">
        <v>41</v>
      </c>
      <c r="E10" s="176" t="s">
        <v>42</v>
      </c>
      <c r="F10" s="178" t="s">
        <v>43</v>
      </c>
      <c r="G10" s="178" t="s">
        <v>44</v>
      </c>
      <c r="H10" s="178" t="s">
        <v>45</v>
      </c>
      <c r="I10" s="176" t="s">
        <v>46</v>
      </c>
      <c r="J10" s="176" t="s">
        <v>47</v>
      </c>
      <c r="K10" s="170" t="s">
        <v>48</v>
      </c>
      <c r="L10" s="171"/>
    </row>
    <row r="11" spans="1:15" s="1" customFormat="1" ht="15" customHeight="1" x14ac:dyDescent="0.2">
      <c r="B11" s="174"/>
      <c r="C11" s="176"/>
      <c r="D11" s="176"/>
      <c r="E11" s="176"/>
      <c r="F11" s="178"/>
      <c r="G11" s="178"/>
      <c r="H11" s="178"/>
      <c r="I11" s="176"/>
      <c r="J11" s="176"/>
      <c r="K11" s="170"/>
      <c r="L11" s="171"/>
    </row>
    <row r="12" spans="1:15" s="1" customFormat="1" ht="12.75" customHeight="1" thickBot="1" x14ac:dyDescent="0.25">
      <c r="B12" s="175"/>
      <c r="C12" s="177"/>
      <c r="D12" s="177"/>
      <c r="E12" s="177"/>
      <c r="F12" s="179"/>
      <c r="G12" s="179"/>
      <c r="H12" s="179"/>
      <c r="I12" s="177"/>
      <c r="J12" s="177"/>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7" priority="4">
      <formula>$K$14=""</formula>
    </cfRule>
  </conditionalFormatting>
  <conditionalFormatting sqref="K18">
    <cfRule type="expression" dxfId="6" priority="3">
      <formula>$K$18=""</formula>
    </cfRule>
  </conditionalFormatting>
  <conditionalFormatting sqref="K22">
    <cfRule type="expression" dxfId="5" priority="2">
      <formula>$K$22=""</formula>
    </cfRule>
  </conditionalFormatting>
  <conditionalFormatting sqref="K28">
    <cfRule type="expression" dxfId="4" priority="1">
      <formula>$K$28=""</formula>
    </cfRule>
  </conditionalFormatting>
  <dataValidations count="10">
    <dataValidation type="date" allowBlank="1" showInputMessage="1" showErrorMessage="1" error="Rozmezí let 2017 - 2050" promptTitle="Vložit rok" prompt="ve formátu:_x000a_rrrr" sqref="K7" xr:uid="{00000000-0002-0000-07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7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7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700-000003000000}">
      <formula1>42370</formula1>
      <formula2>55153</formula2>
    </dataValidation>
    <dataValidation allowBlank="1" showInputMessage="1" showErrorMessage="1" promptTitle="S-kód" prompt="Číslo pod kterým je stavba evidovaná v systému SŽDC." sqref="K6" xr:uid="{00000000-0002-0000-0700-000004000000}"/>
    <dataValidation type="date" allowBlank="1" showInputMessage="1" showErrorMessage="1" errorTitle="Špatný datum" error="Datum musí být v rozmezí_x000a_od 1.1.2016_x000a_do 31.12.2050" promptTitle="Vložit datum" prompt="ve formátu: dd.mm.rrrr" sqref="K8" xr:uid="{00000000-0002-0000-07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7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700-000007000000}">
      <formula1>"Stádium 2,Stádium 3"</formula1>
    </dataValidation>
    <dataValidation type="date" allowBlank="1" showInputMessage="1" showErrorMessage="1" sqref="L8" xr:uid="{00000000-0002-0000-07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7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79" hidden="1" customWidth="1"/>
    <col min="2" max="2" width="7.5" style="79" customWidth="1"/>
    <col min="3" max="3" width="9.25" style="79" customWidth="1"/>
    <col min="4" max="4" width="8.75" style="79" customWidth="1"/>
    <col min="5" max="5" width="10" style="79" customWidth="1"/>
    <col min="6" max="6" width="64.875" style="79" customWidth="1"/>
    <col min="7" max="7" width="7.875" style="80" customWidth="1"/>
    <col min="8" max="8" width="11.375" style="80" customWidth="1"/>
    <col min="9" max="9" width="9.5" style="80" customWidth="1"/>
    <col min="10" max="10" width="8.875" style="80" customWidth="1"/>
    <col min="11" max="11" width="11.25" style="80" customWidth="1"/>
    <col min="12" max="12" width="16.625" style="80" customWidth="1"/>
    <col min="13" max="14" width="24.75" style="79" customWidth="1"/>
    <col min="15" max="15" width="8" style="79" customWidth="1"/>
    <col min="16" max="16384" width="8" style="79"/>
  </cols>
  <sheetData>
    <row r="1" spans="1:15" s="1" customFormat="1" ht="30.75" customHeight="1" thickTop="1" thickBot="1" x14ac:dyDescent="0.25">
      <c r="B1" s="201" t="s">
        <v>17</v>
      </c>
      <c r="C1" s="202"/>
      <c r="D1" s="202"/>
      <c r="E1" s="2"/>
      <c r="F1" s="2" t="s">
        <v>18</v>
      </c>
      <c r="G1" s="2"/>
      <c r="H1" s="3"/>
      <c r="I1" s="4"/>
      <c r="J1" s="5"/>
      <c r="K1" s="5"/>
      <c r="L1" s="6" t="str">
        <f>D3</f>
        <v>SO 98-98-06</v>
      </c>
      <c r="M1" s="7"/>
    </row>
    <row r="2" spans="1:15" s="1" customFormat="1" ht="57" customHeight="1" thickTop="1" thickBot="1" x14ac:dyDescent="0.25">
      <c r="B2" s="203" t="s">
        <v>19</v>
      </c>
      <c r="C2" s="204"/>
      <c r="D2" s="8"/>
      <c r="E2" s="9"/>
      <c r="F2" s="91">
        <f>Rozdelovnik!C8</f>
        <v>0</v>
      </c>
      <c r="G2" s="10"/>
      <c r="H2" s="11"/>
      <c r="I2" s="205" t="s">
        <v>20</v>
      </c>
      <c r="J2" s="206"/>
      <c r="K2" s="207">
        <f>SUMIFS(L:L,B:B,"SOUČET")</f>
        <v>0</v>
      </c>
      <c r="L2" s="208"/>
    </row>
    <row r="3" spans="1:15" s="1" customFormat="1" ht="42.75" customHeight="1" thickTop="1" thickBot="1" x14ac:dyDescent="0.25">
      <c r="B3" s="12" t="s">
        <v>21</v>
      </c>
      <c r="C3" s="13"/>
      <c r="D3" s="209" t="s">
        <v>123</v>
      </c>
      <c r="E3" s="209"/>
      <c r="F3" s="14" t="s">
        <v>22</v>
      </c>
      <c r="G3" s="15"/>
      <c r="H3" s="16"/>
      <c r="I3" s="17"/>
      <c r="J3" s="18"/>
      <c r="K3" s="210"/>
      <c r="L3" s="211"/>
    </row>
    <row r="4" spans="1:15" s="1" customFormat="1" ht="18" customHeight="1" thickTop="1" x14ac:dyDescent="0.2">
      <c r="B4" s="192" t="s">
        <v>23</v>
      </c>
      <c r="C4" s="186"/>
      <c r="D4" s="193"/>
      <c r="E4" s="19" t="s">
        <v>24</v>
      </c>
      <c r="F4" s="20" t="s">
        <v>22</v>
      </c>
      <c r="G4" s="21"/>
      <c r="H4" s="22"/>
      <c r="I4" s="194" t="s">
        <v>25</v>
      </c>
      <c r="J4" s="195"/>
      <c r="K4" s="23"/>
      <c r="L4" s="24"/>
    </row>
    <row r="5" spans="1:15" s="1" customFormat="1" ht="18" customHeight="1" x14ac:dyDescent="0.2">
      <c r="B5" s="25" t="s">
        <v>26</v>
      </c>
      <c r="C5" s="26"/>
      <c r="D5" s="26"/>
      <c r="E5" s="19" t="s">
        <v>27</v>
      </c>
      <c r="F5" s="196" t="str">
        <f>IF((E5="Stádium 2"),"  Dokumentace pro územní řízení - DUR",(IF((E5="Stádium 3"),"  Projektová dokumentace (DOS/DSP)","")))</f>
        <v xml:space="preserve">  Dokumentace pro územní řízení - DUR</v>
      </c>
      <c r="G5" s="196"/>
      <c r="H5" s="197"/>
      <c r="I5" s="198" t="s">
        <v>28</v>
      </c>
      <c r="J5" s="193"/>
      <c r="K5" s="27"/>
      <c r="L5" s="28"/>
    </row>
    <row r="6" spans="1:15" s="1" customFormat="1" ht="18" customHeight="1" x14ac:dyDescent="0.2">
      <c r="B6" s="25" t="s">
        <v>29</v>
      </c>
      <c r="C6" s="26"/>
      <c r="D6" s="26"/>
      <c r="E6" s="29" t="s">
        <v>30</v>
      </c>
      <c r="F6" s="199"/>
      <c r="G6" s="199"/>
      <c r="H6" s="200"/>
      <c r="I6" s="198" t="s">
        <v>31</v>
      </c>
      <c r="J6" s="193"/>
      <c r="K6" s="30"/>
      <c r="L6" s="28"/>
      <c r="O6" s="31"/>
    </row>
    <row r="7" spans="1:15" s="1" customFormat="1" ht="18" customHeight="1" x14ac:dyDescent="0.2">
      <c r="B7" s="180" t="s">
        <v>32</v>
      </c>
      <c r="C7" s="181"/>
      <c r="D7" s="181"/>
      <c r="E7" s="32">
        <v>45170</v>
      </c>
      <c r="F7" s="182" t="s">
        <v>33</v>
      </c>
      <c r="G7" s="183"/>
      <c r="H7" s="184"/>
      <c r="I7" s="185" t="s">
        <v>34</v>
      </c>
      <c r="J7" s="186"/>
      <c r="K7" s="30">
        <v>2022</v>
      </c>
      <c r="L7" s="28"/>
      <c r="O7" s="33"/>
    </row>
    <row r="8" spans="1:15" s="1" customFormat="1" ht="19.5" customHeight="1" thickBot="1" x14ac:dyDescent="0.25">
      <c r="B8" s="187" t="s">
        <v>35</v>
      </c>
      <c r="C8" s="188"/>
      <c r="D8" s="188"/>
      <c r="E8" s="34">
        <v>45444</v>
      </c>
      <c r="F8" s="35" t="s">
        <v>36</v>
      </c>
      <c r="G8" s="189" t="s">
        <v>37</v>
      </c>
      <c r="H8" s="190"/>
      <c r="I8" s="191" t="s">
        <v>38</v>
      </c>
      <c r="J8" s="181"/>
      <c r="K8" s="36"/>
      <c r="L8" s="37"/>
    </row>
    <row r="9" spans="1:15" s="1" customFormat="1" ht="9.75" customHeight="1" x14ac:dyDescent="0.2">
      <c r="B9" s="172">
        <f>F2</f>
        <v>0</v>
      </c>
      <c r="C9" s="173"/>
      <c r="D9" s="173"/>
      <c r="E9" s="173"/>
      <c r="F9" s="173"/>
      <c r="G9" s="173"/>
      <c r="H9" s="173"/>
      <c r="I9" s="173"/>
      <c r="J9" s="173"/>
      <c r="K9" s="38" t="str">
        <f>$I$5</f>
        <v>ISPROFIN:</v>
      </c>
      <c r="L9" s="39">
        <f>K5</f>
        <v>0</v>
      </c>
    </row>
    <row r="10" spans="1:15" s="1" customFormat="1" ht="15" customHeight="1" x14ac:dyDescent="0.2">
      <c r="B10" s="174" t="s">
        <v>39</v>
      </c>
      <c r="C10" s="176" t="s">
        <v>40</v>
      </c>
      <c r="D10" s="176" t="s">
        <v>41</v>
      </c>
      <c r="E10" s="176" t="s">
        <v>42</v>
      </c>
      <c r="F10" s="178" t="s">
        <v>43</v>
      </c>
      <c r="G10" s="178" t="s">
        <v>44</v>
      </c>
      <c r="H10" s="178" t="s">
        <v>45</v>
      </c>
      <c r="I10" s="176" t="s">
        <v>46</v>
      </c>
      <c r="J10" s="176" t="s">
        <v>47</v>
      </c>
      <c r="K10" s="170" t="s">
        <v>48</v>
      </c>
      <c r="L10" s="171"/>
    </row>
    <row r="11" spans="1:15" s="1" customFormat="1" ht="15" customHeight="1" x14ac:dyDescent="0.2">
      <c r="B11" s="174"/>
      <c r="C11" s="176"/>
      <c r="D11" s="176"/>
      <c r="E11" s="176"/>
      <c r="F11" s="178"/>
      <c r="G11" s="178"/>
      <c r="H11" s="178"/>
      <c r="I11" s="176"/>
      <c r="J11" s="176"/>
      <c r="K11" s="170"/>
      <c r="L11" s="171"/>
    </row>
    <row r="12" spans="1:15" s="1" customFormat="1" ht="12.75" customHeight="1" thickBot="1" x14ac:dyDescent="0.25">
      <c r="B12" s="175"/>
      <c r="C12" s="177"/>
      <c r="D12" s="177"/>
      <c r="E12" s="177"/>
      <c r="F12" s="179"/>
      <c r="G12" s="179"/>
      <c r="H12" s="179"/>
      <c r="I12" s="177"/>
      <c r="J12" s="177"/>
      <c r="K12" s="40" t="s">
        <v>49</v>
      </c>
      <c r="L12" s="41" t="s">
        <v>50</v>
      </c>
    </row>
    <row r="13" spans="1:15" s="48" customFormat="1" ht="15" customHeight="1" thickBot="1" x14ac:dyDescent="0.25">
      <c r="A13" s="42" t="s">
        <v>51</v>
      </c>
      <c r="B13" s="43" t="s">
        <v>52</v>
      </c>
      <c r="C13" s="44">
        <v>1</v>
      </c>
      <c r="D13" s="45"/>
      <c r="E13" s="45"/>
      <c r="F13" s="46" t="s">
        <v>53</v>
      </c>
      <c r="G13" s="44"/>
      <c r="H13" s="44"/>
      <c r="I13" s="44"/>
      <c r="J13" s="44"/>
      <c r="K13" s="44"/>
      <c r="L13" s="47"/>
    </row>
    <row r="14" spans="1:15" s="48" customFormat="1" ht="13.5" customHeight="1" thickBot="1" x14ac:dyDescent="0.25">
      <c r="A14" s="48" t="s">
        <v>54</v>
      </c>
      <c r="B14" s="49">
        <f>1+MAX($B$13:B13)</f>
        <v>1</v>
      </c>
      <c r="C14" s="50" t="s">
        <v>55</v>
      </c>
      <c r="D14" s="51"/>
      <c r="E14" s="52" t="s">
        <v>56</v>
      </c>
      <c r="F14" s="53" t="s">
        <v>57</v>
      </c>
      <c r="G14" s="52" t="s">
        <v>58</v>
      </c>
      <c r="H14" s="54">
        <v>1</v>
      </c>
      <c r="I14" s="52"/>
      <c r="J14" s="55" t="str">
        <f>IF(I14=0,"",I14*H14)</f>
        <v/>
      </c>
      <c r="K14" s="56"/>
      <c r="L14" s="57">
        <f>ROUND((ROUND(H14,3))*(ROUND(K14,2)),2)</f>
        <v>0</v>
      </c>
    </row>
    <row r="15" spans="1:15" s="48" customFormat="1" ht="12.75" customHeight="1" x14ac:dyDescent="0.2">
      <c r="A15" s="48" t="s">
        <v>59</v>
      </c>
      <c r="B15" s="58"/>
      <c r="C15" s="59"/>
      <c r="D15" s="59"/>
      <c r="E15" s="59"/>
      <c r="F15" s="60" t="s">
        <v>60</v>
      </c>
      <c r="G15" s="61"/>
      <c r="H15" s="61"/>
      <c r="I15" s="61"/>
      <c r="J15" s="61"/>
      <c r="K15" s="61"/>
      <c r="L15" s="62"/>
    </row>
    <row r="16" spans="1:15" s="48" customFormat="1" ht="12.75" customHeight="1" x14ac:dyDescent="0.2">
      <c r="A16" s="48" t="s">
        <v>61</v>
      </c>
      <c r="B16" s="58"/>
      <c r="C16" s="59"/>
      <c r="D16" s="59"/>
      <c r="E16" s="59"/>
      <c r="F16" s="63" t="s">
        <v>62</v>
      </c>
      <c r="G16" s="61"/>
      <c r="H16" s="61"/>
      <c r="I16" s="61"/>
      <c r="J16" s="61"/>
      <c r="K16" s="61"/>
      <c r="L16" s="62"/>
    </row>
    <row r="17" spans="1:12" s="48" customFormat="1" ht="81" customHeight="1" thickBot="1" x14ac:dyDescent="0.25">
      <c r="A17" s="48" t="s">
        <v>63</v>
      </c>
      <c r="B17" s="64"/>
      <c r="C17" s="65"/>
      <c r="D17" s="65"/>
      <c r="E17" s="65"/>
      <c r="F17" s="66" t="s">
        <v>64</v>
      </c>
      <c r="G17" s="67"/>
      <c r="H17" s="67"/>
      <c r="I17" s="67"/>
      <c r="J17" s="67"/>
      <c r="K17" s="67"/>
      <c r="L17" s="68"/>
    </row>
    <row r="18" spans="1:12" s="48" customFormat="1" ht="13.5" customHeight="1" thickBot="1" x14ac:dyDescent="0.25">
      <c r="A18" s="48" t="s">
        <v>54</v>
      </c>
      <c r="B18" s="49">
        <f>1+MAX($B$13:B17)</f>
        <v>2</v>
      </c>
      <c r="C18" s="50" t="s">
        <v>65</v>
      </c>
      <c r="D18" s="51"/>
      <c r="E18" s="52" t="s">
        <v>56</v>
      </c>
      <c r="F18" s="53" t="s">
        <v>66</v>
      </c>
      <c r="G18" s="52" t="s">
        <v>58</v>
      </c>
      <c r="H18" s="54">
        <v>1</v>
      </c>
      <c r="I18" s="52"/>
      <c r="J18" s="55" t="str">
        <f>IF(I18=0,"",I18*H18)</f>
        <v/>
      </c>
      <c r="K18" s="56"/>
      <c r="L18" s="57">
        <f>ROUND((ROUND(H18,3))*(ROUND(K18,2)),2)</f>
        <v>0</v>
      </c>
    </row>
    <row r="19" spans="1:12" s="48" customFormat="1" ht="12.75" customHeight="1" x14ac:dyDescent="0.2">
      <c r="A19" s="48" t="s">
        <v>59</v>
      </c>
      <c r="B19" s="58"/>
      <c r="C19" s="59"/>
      <c r="D19" s="59"/>
      <c r="E19" s="59"/>
      <c r="F19" s="60" t="s">
        <v>67</v>
      </c>
      <c r="G19" s="61"/>
      <c r="H19" s="61"/>
      <c r="I19" s="61"/>
      <c r="J19" s="61"/>
      <c r="K19" s="61"/>
      <c r="L19" s="62"/>
    </row>
    <row r="20" spans="1:12" s="48" customFormat="1" ht="12.75" customHeight="1" x14ac:dyDescent="0.2">
      <c r="A20" s="48" t="s">
        <v>61</v>
      </c>
      <c r="B20" s="58"/>
      <c r="C20" s="59"/>
      <c r="D20" s="59"/>
      <c r="E20" s="59"/>
      <c r="F20" s="63" t="s">
        <v>62</v>
      </c>
      <c r="G20" s="61"/>
      <c r="H20" s="61"/>
      <c r="I20" s="61"/>
      <c r="J20" s="61"/>
      <c r="K20" s="61"/>
      <c r="L20" s="62"/>
    </row>
    <row r="21" spans="1:12" s="48" customFormat="1" ht="81" customHeight="1" thickBot="1" x14ac:dyDescent="0.25">
      <c r="A21" s="48" t="s">
        <v>63</v>
      </c>
      <c r="B21" s="64"/>
      <c r="C21" s="65"/>
      <c r="D21" s="65"/>
      <c r="E21" s="65"/>
      <c r="F21" s="66" t="s">
        <v>68</v>
      </c>
      <c r="G21" s="67"/>
      <c r="H21" s="67"/>
      <c r="I21" s="67"/>
      <c r="J21" s="67"/>
      <c r="K21" s="67"/>
      <c r="L21" s="68"/>
    </row>
    <row r="22" spans="1:12" s="48" customFormat="1" ht="13.5" customHeight="1" thickBot="1" x14ac:dyDescent="0.25">
      <c r="A22" s="48" t="s">
        <v>54</v>
      </c>
      <c r="B22" s="49">
        <v>3</v>
      </c>
      <c r="C22" s="50" t="s">
        <v>69</v>
      </c>
      <c r="D22" s="51"/>
      <c r="E22" s="52" t="s">
        <v>56</v>
      </c>
      <c r="F22" s="53" t="s">
        <v>70</v>
      </c>
      <c r="G22" s="52" t="s">
        <v>58</v>
      </c>
      <c r="H22" s="54">
        <v>1</v>
      </c>
      <c r="I22" s="52"/>
      <c r="J22" s="55" t="str">
        <f>IF(I22=0,"",I22*H22)</f>
        <v/>
      </c>
      <c r="K22" s="56"/>
      <c r="L22" s="57">
        <f>ROUND((ROUND(H22,3))*(ROUND(K22,2)),2)</f>
        <v>0</v>
      </c>
    </row>
    <row r="23" spans="1:12" s="48" customFormat="1" ht="12.75" customHeight="1" x14ac:dyDescent="0.2">
      <c r="A23" s="48" t="s">
        <v>59</v>
      </c>
      <c r="B23" s="69"/>
      <c r="C23" s="70"/>
      <c r="D23" s="70"/>
      <c r="E23" s="70"/>
      <c r="F23" s="60" t="s">
        <v>71</v>
      </c>
      <c r="G23" s="61"/>
      <c r="H23" s="61"/>
      <c r="I23" s="61"/>
      <c r="J23" s="61"/>
      <c r="K23" s="61"/>
      <c r="L23" s="62"/>
    </row>
    <row r="24" spans="1:12" s="48" customFormat="1" ht="12.75" customHeight="1" x14ac:dyDescent="0.2">
      <c r="A24" s="48" t="s">
        <v>61</v>
      </c>
      <c r="B24" s="69"/>
      <c r="C24" s="70"/>
      <c r="D24" s="70"/>
      <c r="E24" s="70"/>
      <c r="F24" s="63" t="s">
        <v>62</v>
      </c>
      <c r="G24" s="61"/>
      <c r="H24" s="61"/>
      <c r="I24" s="61"/>
      <c r="J24" s="61"/>
      <c r="K24" s="61"/>
      <c r="L24" s="62"/>
    </row>
    <row r="25" spans="1:12" s="48" customFormat="1" ht="42.75" customHeight="1" thickBot="1" x14ac:dyDescent="0.25">
      <c r="A25" s="48" t="s">
        <v>63</v>
      </c>
      <c r="B25" s="71"/>
      <c r="C25" s="72"/>
      <c r="D25" s="72"/>
      <c r="E25" s="72"/>
      <c r="F25" s="66" t="s">
        <v>72</v>
      </c>
      <c r="G25" s="67"/>
      <c r="H25" s="67"/>
      <c r="I25" s="67"/>
      <c r="J25" s="67"/>
      <c r="K25" s="67"/>
      <c r="L25" s="68"/>
    </row>
    <row r="26" spans="1:12" ht="13.5" thickBot="1" x14ac:dyDescent="0.25">
      <c r="A26" s="73" t="s">
        <v>73</v>
      </c>
      <c r="B26" s="74" t="s">
        <v>74</v>
      </c>
      <c r="C26" s="75" t="s">
        <v>75</v>
      </c>
      <c r="D26" s="76"/>
      <c r="E26" s="76"/>
      <c r="F26" s="77" t="s">
        <v>53</v>
      </c>
      <c r="G26" s="75"/>
      <c r="H26" s="75"/>
      <c r="I26" s="75"/>
      <c r="J26" s="75"/>
      <c r="K26" s="75"/>
      <c r="L26" s="78">
        <f>SUM(L14:L25)</f>
        <v>0</v>
      </c>
    </row>
    <row r="27" spans="1:12" ht="13.5" thickBot="1" x14ac:dyDescent="0.25">
      <c r="A27" s="42" t="s">
        <v>51</v>
      </c>
      <c r="B27" s="43" t="s">
        <v>52</v>
      </c>
      <c r="C27" s="44">
        <v>2</v>
      </c>
      <c r="D27" s="45"/>
      <c r="E27" s="45"/>
      <c r="F27" s="46" t="s">
        <v>76</v>
      </c>
      <c r="G27" s="44"/>
      <c r="H27" s="44"/>
      <c r="I27" s="44"/>
      <c r="J27" s="44"/>
      <c r="K27" s="44"/>
      <c r="L27" s="47"/>
    </row>
    <row r="28" spans="1:12" s="48" customFormat="1" ht="13.5" customHeight="1" thickBot="1" x14ac:dyDescent="0.25">
      <c r="A28" s="48" t="s">
        <v>54</v>
      </c>
      <c r="B28" s="49">
        <f>1+MAX($B$13:B23)</f>
        <v>4</v>
      </c>
      <c r="C28" s="50" t="s">
        <v>77</v>
      </c>
      <c r="D28" s="51"/>
      <c r="E28" s="52" t="s">
        <v>56</v>
      </c>
      <c r="F28" s="53" t="s">
        <v>78</v>
      </c>
      <c r="G28" s="52" t="s">
        <v>58</v>
      </c>
      <c r="H28" s="54">
        <v>1</v>
      </c>
      <c r="I28" s="52"/>
      <c r="J28" s="55" t="str">
        <f>IF(I28=0,"",I28*H28)</f>
        <v/>
      </c>
      <c r="K28" s="56"/>
      <c r="L28" s="57">
        <f>ROUND((ROUND(H28,3))*(ROUND(K28,2)),2)</f>
        <v>0</v>
      </c>
    </row>
    <row r="29" spans="1:12" s="48" customFormat="1" ht="12.75" customHeight="1" x14ac:dyDescent="0.2">
      <c r="A29" s="48" t="s">
        <v>59</v>
      </c>
      <c r="B29" s="69"/>
      <c r="C29" s="70"/>
      <c r="D29" s="70"/>
      <c r="E29" s="70"/>
      <c r="F29" s="60" t="s">
        <v>79</v>
      </c>
      <c r="G29" s="61"/>
      <c r="H29" s="61"/>
      <c r="I29" s="61"/>
      <c r="J29" s="61"/>
      <c r="K29" s="61"/>
      <c r="L29" s="62"/>
    </row>
    <row r="30" spans="1:12" s="48" customFormat="1" ht="12.75" customHeight="1" x14ac:dyDescent="0.2">
      <c r="A30" s="48" t="s">
        <v>61</v>
      </c>
      <c r="B30" s="69"/>
      <c r="C30" s="70"/>
      <c r="D30" s="70"/>
      <c r="E30" s="70"/>
      <c r="F30" s="63" t="s">
        <v>62</v>
      </c>
      <c r="G30" s="61"/>
      <c r="H30" s="61"/>
      <c r="I30" s="61"/>
      <c r="J30" s="61"/>
      <c r="K30" s="61"/>
      <c r="L30" s="62"/>
    </row>
    <row r="31" spans="1:12" s="48" customFormat="1" ht="60" customHeight="1" thickBot="1" x14ac:dyDescent="0.25">
      <c r="A31" s="48" t="s">
        <v>63</v>
      </c>
      <c r="B31" s="71"/>
      <c r="C31" s="72"/>
      <c r="D31" s="72"/>
      <c r="E31" s="72"/>
      <c r="F31" s="66" t="s">
        <v>80</v>
      </c>
      <c r="G31" s="67"/>
      <c r="H31" s="67"/>
      <c r="I31" s="67"/>
      <c r="J31" s="67"/>
      <c r="K31" s="67"/>
      <c r="L31" s="68"/>
    </row>
    <row r="32" spans="1:12" ht="13.5" thickBot="1" x14ac:dyDescent="0.25">
      <c r="A32" s="73"/>
      <c r="B32" s="74" t="s">
        <v>74</v>
      </c>
      <c r="C32" s="75" t="s">
        <v>75</v>
      </c>
      <c r="D32" s="76"/>
      <c r="E32" s="76"/>
      <c r="F32" s="77" t="s">
        <v>76</v>
      </c>
      <c r="G32" s="75"/>
      <c r="H32" s="75"/>
      <c r="I32" s="75"/>
      <c r="J32" s="75"/>
      <c r="K32" s="75"/>
      <c r="L32" s="78">
        <f>SUM(L28:L31)</f>
        <v>0</v>
      </c>
    </row>
  </sheetData>
  <mergeCells count="29">
    <mergeCell ref="J10:J12"/>
    <mergeCell ref="K10:L11"/>
    <mergeCell ref="B9:J9"/>
    <mergeCell ref="B10:B12"/>
    <mergeCell ref="C10:C12"/>
    <mergeCell ref="D10:D12"/>
    <mergeCell ref="E10:E12"/>
    <mergeCell ref="F10:F12"/>
    <mergeCell ref="G10:G12"/>
    <mergeCell ref="H10:H12"/>
    <mergeCell ref="I10:I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3" priority="4">
      <formula>$K$14=""</formula>
    </cfRule>
  </conditionalFormatting>
  <conditionalFormatting sqref="K18">
    <cfRule type="expression" dxfId="2" priority="3">
      <formula>$K$18=""</formula>
    </cfRule>
  </conditionalFormatting>
  <conditionalFormatting sqref="K22">
    <cfRule type="expression" dxfId="1" priority="2">
      <formula>$K$22=""</formula>
    </cfRule>
  </conditionalFormatting>
  <conditionalFormatting sqref="K28">
    <cfRule type="expression" dxfId="0"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8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8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8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8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800-000004000000}">
      <formula1>42370</formula1>
      <formula2>55153</formula2>
    </dataValidation>
    <dataValidation allowBlank="1" showInputMessage="1" showErrorMessage="1" promptTitle="S-kód" prompt="Číslo pod kterým je stavba evidovaná v systému SŽDC." sqref="K6" xr:uid="{00000000-0002-0000-08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8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8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800-000008000000}"/>
    <dataValidation type="date" allowBlank="1" showInputMessage="1" showErrorMessage="1" error="Rozmezí let 2017 - 2050" promptTitle="Vložit rok" prompt="ve formátu:_x000a_rrrr" sqref="K7" xr:uid="{00000000-0002-0000-08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Rozdelovnik</vt:lpstr>
      <vt:lpstr>Rekapitulace D+B</vt:lpstr>
      <vt:lpstr>Požadavky na výkon a funkci D+B</vt:lpstr>
      <vt:lpstr>SO98-98_1</vt:lpstr>
      <vt:lpstr>SO98-98_2</vt:lpstr>
      <vt:lpstr>SO98-98_3</vt:lpstr>
      <vt:lpstr>SO98-98_4</vt:lpstr>
      <vt:lpstr>SO98-98_5</vt:lpstr>
      <vt:lpstr>SO98-98_6</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Janko Milan, Ing.</dc:creator>
  <cp:lastModifiedBy>Charvát Martin, Ing.</cp:lastModifiedBy>
  <cp:lastPrinted>2023-01-27T08:39:16Z</cp:lastPrinted>
  <dcterms:created xsi:type="dcterms:W3CDTF">2023-01-06T07:36:05Z</dcterms:created>
  <dcterms:modified xsi:type="dcterms:W3CDTF">2023-05-18T05:20:28Z</dcterms:modified>
</cp:coreProperties>
</file>